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YECTO ESTACION DE TRANSFERENCIA\TERMINAL INTERPARROQUIAL CNEL II\"/>
    </mc:Choice>
  </mc:AlternateContent>
  <bookViews>
    <workbookView xWindow="-105" yWindow="-105" windowWidth="23250" windowHeight="12450" firstSheet="6" activeTab="6"/>
  </bookViews>
  <sheets>
    <sheet name="PROTECCIONES" sheetId="1" r:id="rId1"/>
    <sheet name="DETALLE" sheetId="2" r:id="rId2"/>
    <sheet name="TRAFOS" sheetId="4" r:id="rId3"/>
    <sheet name="ESTRUC UB" sheetId="6" r:id="rId4"/>
    <sheet name="TRAFOS UBICA" sheetId="5" r:id="rId5"/>
    <sheet name="SECC. UB" sheetId="7" r:id="rId6"/>
    <sheet name="Calculo BC" sheetId="10" r:id="rId7"/>
  </sheets>
  <calcPr calcId="162913" calcMode="autoNoTable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0" i="10" l="1"/>
  <c r="H10" i="10" s="1"/>
  <c r="M6" i="4" l="1"/>
  <c r="M7" i="4"/>
  <c r="M8" i="4"/>
  <c r="M9" i="4"/>
  <c r="M10" i="4"/>
  <c r="M11" i="4"/>
  <c r="M12" i="4"/>
  <c r="M13" i="4"/>
  <c r="M14" i="4"/>
  <c r="M15" i="4"/>
  <c r="M5" i="4"/>
  <c r="M16" i="4" l="1"/>
  <c r="F40" i="1" l="1"/>
  <c r="F42" i="1" s="1"/>
  <c r="E40" i="1"/>
  <c r="E42" i="1" s="1"/>
  <c r="I21" i="1" l="1"/>
  <c r="G21" i="1"/>
  <c r="I35" i="1"/>
  <c r="I33" i="1"/>
  <c r="G35" i="1"/>
  <c r="I16" i="4" l="1"/>
  <c r="H32" i="2"/>
  <c r="I32" i="2" s="1"/>
  <c r="F32" i="2"/>
  <c r="H30" i="2"/>
  <c r="I30" i="2" s="1"/>
  <c r="F30" i="2"/>
  <c r="H28" i="2"/>
  <c r="I28" i="2" s="1"/>
  <c r="F28" i="2"/>
  <c r="H26" i="2"/>
  <c r="I26" i="2" s="1"/>
  <c r="F26" i="2"/>
  <c r="H24" i="2"/>
  <c r="I24" i="2" s="1"/>
  <c r="F24" i="2"/>
  <c r="H22" i="2"/>
  <c r="I22" i="2" s="1"/>
  <c r="F22" i="2"/>
  <c r="H20" i="2"/>
  <c r="I20" i="2" s="1"/>
  <c r="F20" i="2"/>
  <c r="H18" i="2"/>
  <c r="I18" i="2" s="1"/>
  <c r="F18" i="2"/>
  <c r="H16" i="2"/>
  <c r="I16" i="2" s="1"/>
  <c r="F16" i="2"/>
  <c r="H14" i="2"/>
  <c r="I14" i="2" s="1"/>
  <c r="F14" i="2"/>
  <c r="H12" i="2"/>
  <c r="I12" i="2" s="1"/>
  <c r="F12" i="2"/>
  <c r="H10" i="2"/>
  <c r="I10" i="2" s="1"/>
  <c r="F10" i="2"/>
  <c r="H8" i="2"/>
  <c r="I8" i="2" s="1"/>
  <c r="F8" i="2"/>
  <c r="H6" i="2"/>
  <c r="I6" i="2" s="1"/>
  <c r="F6" i="2"/>
  <c r="H4" i="2"/>
  <c r="I4" i="2" s="1"/>
  <c r="F4" i="2"/>
  <c r="G33" i="1"/>
  <c r="G23" i="1"/>
  <c r="G25" i="1"/>
  <c r="G27" i="1"/>
  <c r="G29" i="1"/>
  <c r="G31" i="1"/>
  <c r="G19" i="1"/>
  <c r="G17" i="1"/>
  <c r="G15" i="1"/>
  <c r="G7" i="1"/>
  <c r="G9" i="1"/>
  <c r="G11" i="1"/>
  <c r="G13" i="1"/>
  <c r="G5" i="1"/>
  <c r="I23" i="1"/>
  <c r="I25" i="1"/>
  <c r="I27" i="1"/>
  <c r="I29" i="1"/>
  <c r="I31" i="1"/>
  <c r="I19" i="1"/>
  <c r="I17" i="1"/>
  <c r="I15" i="1"/>
  <c r="I7" i="1"/>
  <c r="I9" i="1"/>
  <c r="I11" i="1"/>
  <c r="I13" i="1"/>
  <c r="I5" i="1"/>
</calcChain>
</file>

<file path=xl/sharedStrings.xml><?xml version="1.0" encoding="utf-8"?>
<sst xmlns="http://schemas.openxmlformats.org/spreadsheetml/2006/main" count="429" uniqueCount="247">
  <si>
    <t>ITEM</t>
  </si>
  <si>
    <t>ÁREA</t>
  </si>
  <si>
    <t>APLICACIÓN</t>
  </si>
  <si>
    <t>POTENCIA NOMINAL</t>
  </si>
  <si>
    <t>[kVA]</t>
  </si>
  <si>
    <t>I SECUNDARIA</t>
  </si>
  <si>
    <t>NOMINAL [A]</t>
  </si>
  <si>
    <t>[A]</t>
  </si>
  <si>
    <t>MERCADO</t>
  </si>
  <si>
    <t>TRANSFORMADOR</t>
  </si>
  <si>
    <t>TERMINAL TERRESTRE</t>
  </si>
  <si>
    <t>ENCOMIENDAS</t>
  </si>
  <si>
    <t>A.P.  AVENIDA C</t>
  </si>
  <si>
    <t>A.P.  AVENIDA B</t>
  </si>
  <si>
    <t>BLOQUE 5 CCP</t>
  </si>
  <si>
    <t>BLOQUE 4 CCP</t>
  </si>
  <si>
    <t>BLOQUE 3 CCP</t>
  </si>
  <si>
    <t>BLOQUE 2 CCP</t>
  </si>
  <si>
    <t>BLOQUE 1 CCP</t>
  </si>
  <si>
    <t>A.P. CALLE 1</t>
  </si>
  <si>
    <t>USUARIOS     CT1- 3Ø</t>
  </si>
  <si>
    <t>SSG        CT2- 3Ø</t>
  </si>
  <si>
    <t>USUARIOS     CT3- 3Ø</t>
  </si>
  <si>
    <t>SSG        CT4-3Ø</t>
  </si>
  <si>
    <t>A.P.  CT5-3Ø</t>
  </si>
  <si>
    <t>A.P.  CT6-1Ø</t>
  </si>
  <si>
    <t>A.P.  CT7-1Ø</t>
  </si>
  <si>
    <t>USUARIOS     CT8-3Ø</t>
  </si>
  <si>
    <t>SSG        CT9-3Ø</t>
  </si>
  <si>
    <t>USUARIOS Y SSG   CT10-3Ø</t>
  </si>
  <si>
    <t>USUARIOS Y SSG   CT11-3Ø</t>
  </si>
  <si>
    <t>USUARIOS Y SSG   CT12-3Ø</t>
  </si>
  <si>
    <t>USUARIOS     CT13-3Ø</t>
  </si>
  <si>
    <t>SSG        CT14-3Ø</t>
  </si>
  <si>
    <t>USUARIOS Y SSG   CT15-1Ø</t>
  </si>
  <si>
    <t>I PRIMARIA</t>
  </si>
  <si>
    <t>PROTECCIÓN PRIMARIA</t>
  </si>
  <si>
    <t>PROTECCIÓN SECUNDARIA</t>
  </si>
  <si>
    <t>SLOW FAST</t>
  </si>
  <si>
    <t>PA</t>
  </si>
  <si>
    <t>LA</t>
  </si>
  <si>
    <t>MA</t>
  </si>
  <si>
    <t>FA</t>
  </si>
  <si>
    <t>TRIPOLAR</t>
  </si>
  <si>
    <t>BIPOLAR</t>
  </si>
  <si>
    <t>PROTECCIÓN        SECUNDARIA                            [A]</t>
  </si>
  <si>
    <t>KVA</t>
  </si>
  <si>
    <t>CT6</t>
  </si>
  <si>
    <t>CT7</t>
  </si>
  <si>
    <t>CT8</t>
  </si>
  <si>
    <t>CT15</t>
  </si>
  <si>
    <t>CT1</t>
  </si>
  <si>
    <t>CT2</t>
  </si>
  <si>
    <t>CT3</t>
  </si>
  <si>
    <t>CT4</t>
  </si>
  <si>
    <t>CT5</t>
  </si>
  <si>
    <t>CT9</t>
  </si>
  <si>
    <t>CT10</t>
  </si>
  <si>
    <t>CT11</t>
  </si>
  <si>
    <t>CT12</t>
  </si>
  <si>
    <t>CT13</t>
  </si>
  <si>
    <t>CT14</t>
  </si>
  <si>
    <t>TOTAL</t>
  </si>
  <si>
    <t>A.P.  CT7-1Ø- PALDMOUNTED</t>
  </si>
  <si>
    <t>USUARIOS Y SSG   CT15-1Ø- AUTOPROTEGIDO - AEREO</t>
  </si>
  <si>
    <t>A.P.  CT6-1Ø- AUTOPROTEGIDO- AEREO</t>
  </si>
  <si>
    <t>USUARIOS     CT1- 3Ø- PADMOUNTED</t>
  </si>
  <si>
    <t>SSG        CT2- 3Ø-  PADMOUNTED</t>
  </si>
  <si>
    <t>USUARIOS     CT3- 3Ø- PADMOUNTED</t>
  </si>
  <si>
    <t>SSG        CT4-3Ø- PADMOUNTED</t>
  </si>
  <si>
    <t>A.P.  CT5-3Ø-    PADMOUNTED</t>
  </si>
  <si>
    <t>USUARIOS     CT8-3Ø- PASMOUNTED</t>
  </si>
  <si>
    <t>SSG        CT9-3Ø - PADMOUNTED</t>
  </si>
  <si>
    <t>USUARIOS Y SSG   CT10-3Ø- PADMOUNTED</t>
  </si>
  <si>
    <t>USUARIOS Y SSG   CT11-3Ø- PADMOUNTED</t>
  </si>
  <si>
    <t>USUARIOS Y SSG   CT12-3Ø- PADMOUNTED</t>
  </si>
  <si>
    <t>USUARIOS     CT13-3Ø - PADMOUNTED</t>
  </si>
  <si>
    <t xml:space="preserve">SSG        CT14-3Ø- PADMOUNTED </t>
  </si>
  <si>
    <t>CONVENCIONAL AUTOPROTEGIDO</t>
  </si>
  <si>
    <t>PADMOUNTED</t>
  </si>
  <si>
    <t>A.P. AVENIDA 1</t>
  </si>
  <si>
    <t>A.P.  CALLE B</t>
  </si>
  <si>
    <t xml:space="preserve">DEMANDA </t>
  </si>
  <si>
    <t xml:space="preserve">POTENCIA TRANSFORMADOR </t>
  </si>
  <si>
    <t>CARGA FUTURA</t>
  </si>
  <si>
    <t xml:space="preserve">CARGA PROYECTADA </t>
  </si>
  <si>
    <t>USUARIOS Y SSG   CT16-1Ø- AUTOPROTEGIDO - AEREO</t>
  </si>
  <si>
    <t>3Ø</t>
  </si>
  <si>
    <t>1Ø</t>
  </si>
  <si>
    <t>CT16</t>
  </si>
  <si>
    <t>NUMERO</t>
  </si>
  <si>
    <t>UBICACIÓN</t>
  </si>
  <si>
    <t>X</t>
  </si>
  <si>
    <t>Y</t>
  </si>
  <si>
    <t>POSTE</t>
  </si>
  <si>
    <t>E</t>
  </si>
  <si>
    <t>N</t>
  </si>
  <si>
    <t>P66</t>
  </si>
  <si>
    <t>P68</t>
  </si>
  <si>
    <t>P65</t>
  </si>
  <si>
    <t>P67</t>
  </si>
  <si>
    <t>P1</t>
  </si>
  <si>
    <t>P71</t>
  </si>
  <si>
    <t>P69</t>
  </si>
  <si>
    <t>P64</t>
  </si>
  <si>
    <t>P11957</t>
  </si>
  <si>
    <t>P193300</t>
  </si>
  <si>
    <t>P197918</t>
  </si>
  <si>
    <t>P197919</t>
  </si>
  <si>
    <t>P197920</t>
  </si>
  <si>
    <t>P19855</t>
  </si>
  <si>
    <t>P19856</t>
  </si>
  <si>
    <t>P19858</t>
  </si>
  <si>
    <t>P19859</t>
  </si>
  <si>
    <t>P19860</t>
  </si>
  <si>
    <t>P19972</t>
  </si>
  <si>
    <t>P19986</t>
  </si>
  <si>
    <t>P19987</t>
  </si>
  <si>
    <t>P20047</t>
  </si>
  <si>
    <t>P20071</t>
  </si>
  <si>
    <t>P20073</t>
  </si>
  <si>
    <t>P20076</t>
  </si>
  <si>
    <t>P79431</t>
  </si>
  <si>
    <t xml:space="preserve">COORDENADAS </t>
  </si>
  <si>
    <t>POSTES EXISTENTES</t>
  </si>
  <si>
    <t>CTE-113044</t>
  </si>
  <si>
    <t>Pr43</t>
  </si>
  <si>
    <t>Pr50</t>
  </si>
  <si>
    <t>Pr54</t>
  </si>
  <si>
    <t>Pr60</t>
  </si>
  <si>
    <t>Pr67</t>
  </si>
  <si>
    <t>Pr77</t>
  </si>
  <si>
    <t>Pr112</t>
  </si>
  <si>
    <t>Pr119</t>
  </si>
  <si>
    <t>CTE-113935</t>
  </si>
  <si>
    <t>COORDENADAS</t>
  </si>
  <si>
    <t>CT10_3P200T</t>
  </si>
  <si>
    <t>CT11_3P225T</t>
  </si>
  <si>
    <t>CT12_3P250T</t>
  </si>
  <si>
    <t>CT13_3P300T</t>
  </si>
  <si>
    <t>CT14_3P125T</t>
  </si>
  <si>
    <t>CT3_3P125T</t>
  </si>
  <si>
    <t>CT4_3P150T</t>
  </si>
  <si>
    <t>CT5_3P125T</t>
  </si>
  <si>
    <t>CT7_1P10T</t>
  </si>
  <si>
    <t>CT8_3P300T</t>
  </si>
  <si>
    <t>CT9_3P125T</t>
  </si>
  <si>
    <t>Pr27</t>
  </si>
  <si>
    <t>Pr26</t>
  </si>
  <si>
    <t>Pr25</t>
  </si>
  <si>
    <t>Pr24</t>
  </si>
  <si>
    <t>Pr21</t>
  </si>
  <si>
    <t>Pr22</t>
  </si>
  <si>
    <t>Pr23</t>
  </si>
  <si>
    <t>Pr117</t>
  </si>
  <si>
    <t>Pr80</t>
  </si>
  <si>
    <t>Pr78</t>
  </si>
  <si>
    <t>Pr63</t>
  </si>
  <si>
    <t>Pr61</t>
  </si>
  <si>
    <t>Pr56</t>
  </si>
  <si>
    <t>Pr57</t>
  </si>
  <si>
    <t>Pr42</t>
  </si>
  <si>
    <t>Pr41</t>
  </si>
  <si>
    <t>Pr40</t>
  </si>
  <si>
    <t>Pr35</t>
  </si>
  <si>
    <t>Pr62</t>
  </si>
  <si>
    <t>Pr30</t>
  </si>
  <si>
    <t>Pr118</t>
  </si>
  <si>
    <t>Pr28</t>
  </si>
  <si>
    <t>Pr20</t>
  </si>
  <si>
    <t>Pr114</t>
  </si>
  <si>
    <t>Pr39</t>
  </si>
  <si>
    <t>Pr38</t>
  </si>
  <si>
    <t>Pr113</t>
  </si>
  <si>
    <t>Pr81</t>
  </si>
  <si>
    <t>Pr82</t>
  </si>
  <si>
    <t>Pr59</t>
  </si>
  <si>
    <t>Pr55</t>
  </si>
  <si>
    <t>Pr116</t>
  </si>
  <si>
    <t>Pr58</t>
  </si>
  <si>
    <t>Pr76</t>
  </si>
  <si>
    <t>Pr64</t>
  </si>
  <si>
    <t>Pr47</t>
  </si>
  <si>
    <t>Pr66</t>
  </si>
  <si>
    <t>Pr65</t>
  </si>
  <si>
    <t>Pr31</t>
  </si>
  <si>
    <t>Pr115</t>
  </si>
  <si>
    <t>Pr111</t>
  </si>
  <si>
    <t>Pr105</t>
  </si>
  <si>
    <t>Pr34</t>
  </si>
  <si>
    <t>Pr104</t>
  </si>
  <si>
    <t>Pr48</t>
  </si>
  <si>
    <t>Pr103</t>
  </si>
  <si>
    <t>Pr79</t>
  </si>
  <si>
    <t>Pr33</t>
  </si>
  <si>
    <t>Pr32</t>
  </si>
  <si>
    <t>Pr29</t>
  </si>
  <si>
    <t>Pr170</t>
  </si>
  <si>
    <t>Pr45</t>
  </si>
  <si>
    <t>Pr166</t>
  </si>
  <si>
    <t>Pr169</t>
  </si>
  <si>
    <t>Pr167</t>
  </si>
  <si>
    <t>Pr168</t>
  </si>
  <si>
    <t>Pr36</t>
  </si>
  <si>
    <t>Pr46</t>
  </si>
  <si>
    <t>Pr44</t>
  </si>
  <si>
    <t>Pr37</t>
  </si>
  <si>
    <t>SECCIONADORES PROYECTADOS</t>
  </si>
  <si>
    <t>S4- 1x2A-T</t>
  </si>
  <si>
    <t>S5- 1x0.3SF</t>
  </si>
  <si>
    <t>S6- 1x0.3SF</t>
  </si>
  <si>
    <t>ESTRUCTURAS PROYECTADAS</t>
  </si>
  <si>
    <t>CAMARA C0</t>
  </si>
  <si>
    <t>CAMARA C3</t>
  </si>
  <si>
    <t>CAMARA C4</t>
  </si>
  <si>
    <t>CAMARA C5</t>
  </si>
  <si>
    <t>CAMARA C6</t>
  </si>
  <si>
    <t>CAMARA C7</t>
  </si>
  <si>
    <t>CAMARA C2</t>
  </si>
  <si>
    <t>CT1_3P200T</t>
  </si>
  <si>
    <t>CT2_3P100T</t>
  </si>
  <si>
    <t>CAMARA C1</t>
  </si>
  <si>
    <t>CT6_1A10T</t>
  </si>
  <si>
    <t>CT15_1A10T</t>
  </si>
  <si>
    <t>CT16_1A10T</t>
  </si>
  <si>
    <t>CTE-113058</t>
  </si>
  <si>
    <t>TRANSFORMADORES EXISTENTES</t>
  </si>
  <si>
    <t>TRANSFORMADORES PROYECTADOS</t>
  </si>
  <si>
    <t>S1-3x100A-T</t>
  </si>
  <si>
    <t>P193296</t>
  </si>
  <si>
    <t>S2-3x100A-T</t>
  </si>
  <si>
    <t>S3-3x8A-T</t>
  </si>
  <si>
    <t>S7- 1x0.3SF</t>
  </si>
  <si>
    <t>[kW]</t>
  </si>
  <si>
    <t>Q=</t>
  </si>
  <si>
    <t>Q NOMINAL</t>
  </si>
  <si>
    <t>[kVAr]</t>
  </si>
  <si>
    <r>
      <t xml:space="preserve">Cos </t>
    </r>
    <r>
      <rPr>
        <sz val="11"/>
        <color theme="1"/>
        <rFont val="Arial"/>
        <family val="2"/>
      </rPr>
      <t>Ø</t>
    </r>
    <r>
      <rPr>
        <sz val="11"/>
        <color theme="1"/>
        <rFont val="Tahoma"/>
        <family val="2"/>
      </rPr>
      <t xml:space="preserve"> 1=</t>
    </r>
  </si>
  <si>
    <r>
      <t xml:space="preserve">Cos </t>
    </r>
    <r>
      <rPr>
        <sz val="11"/>
        <color theme="1"/>
        <rFont val="Arial"/>
        <family val="2"/>
      </rPr>
      <t>Ø</t>
    </r>
    <r>
      <rPr>
        <sz val="11"/>
        <color theme="1"/>
        <rFont val="Tahoma"/>
        <family val="2"/>
      </rPr>
      <t xml:space="preserve"> 2=</t>
    </r>
  </si>
  <si>
    <r>
      <t xml:space="preserve">Tg </t>
    </r>
    <r>
      <rPr>
        <sz val="11"/>
        <color theme="1"/>
        <rFont val="Arial"/>
        <family val="2"/>
      </rPr>
      <t>Ø 1=</t>
    </r>
  </si>
  <si>
    <r>
      <t xml:space="preserve">Tg </t>
    </r>
    <r>
      <rPr>
        <sz val="11"/>
        <color theme="1"/>
        <rFont val="Arial"/>
        <family val="2"/>
      </rPr>
      <t>Ø 2=</t>
    </r>
  </si>
  <si>
    <t>PCT</t>
  </si>
  <si>
    <t>(DEMANDA+PCT)*(tgØ1- tgØ2)</t>
  </si>
  <si>
    <t>P</t>
  </si>
  <si>
    <t>TRANSFORMADOR  CT1</t>
  </si>
  <si>
    <t xml:space="preserve">CÁLCULO DE BANCO DE CONDENSADORES </t>
  </si>
  <si>
    <t>TERMINAL INTERPARROQUIAL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</si>
</sst>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sz val="11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2" xfId="0" applyBorder="1"/>
    <xf numFmtId="0" fontId="0" fillId="0" borderId="31" xfId="0" applyBorder="1"/>
    <xf numFmtId="0" fontId="0" fillId="0" borderId="35" xfId="0" applyBorder="1"/>
    <xf numFmtId="0" fontId="0" fillId="0" borderId="34" xfId="0" applyBorder="1"/>
    <xf numFmtId="0" fontId="0" fillId="0" borderId="36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11" xfId="0" applyBorder="1"/>
    <xf numFmtId="0" fontId="0" fillId="0" borderId="37" xfId="0" applyBorder="1"/>
    <xf numFmtId="0" fontId="0" fillId="0" borderId="38" xfId="0" applyBorder="1"/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3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4" xfId="0" applyBorder="1" applyAlignment="1">
      <alignment horizontal="right"/>
    </xf>
    <xf numFmtId="0" fontId="0" fillId="0" borderId="23" xfId="0" applyBorder="1" applyAlignment="1">
      <alignment horizontal="right"/>
    </xf>
    <xf numFmtId="0" fontId="3" fillId="0" borderId="0" xfId="0" applyFont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left"/>
    </xf>
    <xf numFmtId="165" fontId="9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2" fontId="2" fillId="2" borderId="8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1" fontId="2" fillId="2" borderId="8" xfId="0" applyNumberFormat="1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361950</xdr:colOff>
      <xdr:row>1</xdr:row>
      <xdr:rowOff>177800</xdr:rowOff>
    </xdr:from>
    <xdr:to>
      <xdr:col>26</xdr:col>
      <xdr:colOff>355600</xdr:colOff>
      <xdr:row>29</xdr:row>
      <xdr:rowOff>203200</xdr:rowOff>
    </xdr:to>
    <xdr:pic>
      <xdr:nvPicPr>
        <xdr:cNvPr id="2" name="Imagen 7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5650" y="876300"/>
          <a:ext cx="7613650" cy="736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2"/>
  <sheetViews>
    <sheetView showGridLines="0" topLeftCell="A13" zoomScale="75" zoomScaleNormal="75" workbookViewId="0">
      <selection activeCell="F40" sqref="F40"/>
    </sheetView>
  </sheetViews>
  <sheetFormatPr baseColWidth="10" defaultRowHeight="15" x14ac:dyDescent="0.25"/>
  <cols>
    <col min="1" max="1" width="3.5703125" customWidth="1"/>
    <col min="2" max="2" width="7.140625" customWidth="1"/>
    <col min="3" max="3" width="14.7109375" customWidth="1"/>
    <col min="4" max="4" width="24.28515625" customWidth="1"/>
    <col min="5" max="5" width="13.42578125" customWidth="1"/>
    <col min="6" max="6" width="20.7109375" customWidth="1"/>
    <col min="7" max="7" width="13.5703125" customWidth="1"/>
    <col min="8" max="8" width="14" customWidth="1"/>
    <col min="9" max="9" width="15" customWidth="1"/>
    <col min="10" max="10" width="7.85546875" customWidth="1"/>
    <col min="11" max="11" width="4.85546875" customWidth="1"/>
    <col min="12" max="12" width="11" customWidth="1"/>
  </cols>
  <sheetData>
    <row r="1" spans="2:12" ht="54.75" customHeight="1" x14ac:dyDescent="0.25"/>
    <row r="2" spans="2:12" ht="15.75" thickBot="1" x14ac:dyDescent="0.3"/>
    <row r="3" spans="2:12" ht="27" customHeight="1" x14ac:dyDescent="0.25">
      <c r="B3" s="77" t="s">
        <v>0</v>
      </c>
      <c r="C3" s="77" t="s">
        <v>1</v>
      </c>
      <c r="D3" s="77" t="s">
        <v>2</v>
      </c>
      <c r="E3" s="1" t="s">
        <v>82</v>
      </c>
      <c r="F3" s="1" t="s">
        <v>83</v>
      </c>
      <c r="G3" s="1" t="s">
        <v>35</v>
      </c>
      <c r="H3" s="1" t="s">
        <v>36</v>
      </c>
      <c r="I3" s="1" t="s">
        <v>5</v>
      </c>
      <c r="J3" s="89" t="s">
        <v>45</v>
      </c>
      <c r="K3" s="90"/>
      <c r="L3" s="91"/>
    </row>
    <row r="4" spans="2:12" ht="20.25" customHeight="1" thickBot="1" x14ac:dyDescent="0.3">
      <c r="B4" s="78"/>
      <c r="C4" s="78"/>
      <c r="D4" s="78"/>
      <c r="E4" s="2" t="s">
        <v>4</v>
      </c>
      <c r="F4" s="2" t="s">
        <v>4</v>
      </c>
      <c r="G4" s="2" t="s">
        <v>6</v>
      </c>
      <c r="H4" s="2" t="s">
        <v>7</v>
      </c>
      <c r="I4" s="2" t="s">
        <v>6</v>
      </c>
      <c r="J4" s="92"/>
      <c r="K4" s="93"/>
      <c r="L4" s="94"/>
    </row>
    <row r="5" spans="2:12" ht="18" customHeight="1" x14ac:dyDescent="0.25">
      <c r="B5" s="79">
        <v>1</v>
      </c>
      <c r="C5" s="81" t="s">
        <v>8</v>
      </c>
      <c r="D5" s="3" t="s">
        <v>9</v>
      </c>
      <c r="E5" s="70">
        <v>197.5</v>
      </c>
      <c r="F5" s="79">
        <v>200</v>
      </c>
      <c r="G5" s="70">
        <f>(F5*1000)/(SQRT(3)*13800)</f>
        <v>8.3673952056467495</v>
      </c>
      <c r="H5" s="75">
        <v>20</v>
      </c>
      <c r="I5" s="70">
        <f>(F5*1000)/(SQRT(3)*220)</f>
        <v>524.86388108147798</v>
      </c>
      <c r="J5" s="72">
        <v>700</v>
      </c>
      <c r="K5" s="87" t="s">
        <v>39</v>
      </c>
      <c r="L5" s="83" t="s">
        <v>43</v>
      </c>
    </row>
    <row r="6" spans="2:12" ht="24.75" thickBot="1" x14ac:dyDescent="0.3">
      <c r="B6" s="80"/>
      <c r="C6" s="82"/>
      <c r="D6" s="4" t="s">
        <v>66</v>
      </c>
      <c r="E6" s="71"/>
      <c r="F6" s="80"/>
      <c r="G6" s="71"/>
      <c r="H6" s="76"/>
      <c r="I6" s="71"/>
      <c r="J6" s="73"/>
      <c r="K6" s="88"/>
      <c r="L6" s="84"/>
    </row>
    <row r="7" spans="2:12" ht="18" customHeight="1" x14ac:dyDescent="0.25">
      <c r="B7" s="85">
        <v>2</v>
      </c>
      <c r="C7" s="86" t="s">
        <v>8</v>
      </c>
      <c r="D7" s="3" t="s">
        <v>9</v>
      </c>
      <c r="E7" s="79">
        <v>91.6</v>
      </c>
      <c r="F7" s="85">
        <v>100</v>
      </c>
      <c r="G7" s="70">
        <f t="shared" ref="G7" si="0">(F7*1000)/(SQRT(3)*13800)</f>
        <v>4.1836976028233748</v>
      </c>
      <c r="H7" s="75">
        <v>10</v>
      </c>
      <c r="I7" s="70">
        <f t="shared" ref="I7" si="1">(F7*1000)/(SQRT(3)*220)</f>
        <v>262.43194054073899</v>
      </c>
      <c r="J7" s="72">
        <v>325</v>
      </c>
      <c r="K7" s="87" t="s">
        <v>40</v>
      </c>
      <c r="L7" s="83" t="s">
        <v>43</v>
      </c>
    </row>
    <row r="8" spans="2:12" ht="24.75" thickBot="1" x14ac:dyDescent="0.3">
      <c r="B8" s="80"/>
      <c r="C8" s="82"/>
      <c r="D8" s="4" t="s">
        <v>67</v>
      </c>
      <c r="E8" s="80"/>
      <c r="F8" s="80"/>
      <c r="G8" s="71"/>
      <c r="H8" s="76"/>
      <c r="I8" s="71"/>
      <c r="J8" s="73"/>
      <c r="K8" s="88"/>
      <c r="L8" s="84"/>
    </row>
    <row r="9" spans="2:12" ht="18" customHeight="1" x14ac:dyDescent="0.25">
      <c r="B9" s="85">
        <v>3</v>
      </c>
      <c r="C9" s="86" t="s">
        <v>10</v>
      </c>
      <c r="D9" s="3" t="s">
        <v>9</v>
      </c>
      <c r="E9" s="79">
        <v>125.6</v>
      </c>
      <c r="F9" s="85">
        <v>125</v>
      </c>
      <c r="G9" s="70">
        <f t="shared" ref="G9" si="2">(F9*1000)/(SQRT(3)*13800)</f>
        <v>5.2296220035292187</v>
      </c>
      <c r="H9" s="75">
        <v>16</v>
      </c>
      <c r="I9" s="70">
        <f t="shared" ref="I9" si="3">(F9*1000)/(SQRT(3)*220)</f>
        <v>328.03992567592377</v>
      </c>
      <c r="J9" s="72">
        <v>400</v>
      </c>
      <c r="K9" s="87" t="s">
        <v>40</v>
      </c>
      <c r="L9" s="83" t="s">
        <v>43</v>
      </c>
    </row>
    <row r="10" spans="2:12" ht="27.75" customHeight="1" thickBot="1" x14ac:dyDescent="0.3">
      <c r="B10" s="80"/>
      <c r="C10" s="82"/>
      <c r="D10" s="4" t="s">
        <v>68</v>
      </c>
      <c r="E10" s="80"/>
      <c r="F10" s="80"/>
      <c r="G10" s="71"/>
      <c r="H10" s="76"/>
      <c r="I10" s="71"/>
      <c r="J10" s="73"/>
      <c r="K10" s="88"/>
      <c r="L10" s="84"/>
    </row>
    <row r="11" spans="2:12" ht="18" customHeight="1" x14ac:dyDescent="0.25">
      <c r="B11" s="85">
        <v>4</v>
      </c>
      <c r="C11" s="86" t="s">
        <v>10</v>
      </c>
      <c r="D11" s="3" t="s">
        <v>9</v>
      </c>
      <c r="E11" s="70">
        <v>149</v>
      </c>
      <c r="F11" s="85">
        <v>150</v>
      </c>
      <c r="G11" s="70">
        <f t="shared" ref="G11" si="4">(F11*1000)/(SQRT(3)*13800)</f>
        <v>6.2755464042350626</v>
      </c>
      <c r="H11" s="75">
        <v>16</v>
      </c>
      <c r="I11" s="70">
        <f t="shared" ref="I11" si="5">(F11*1000)/(SQRT(3)*220)</f>
        <v>393.64791081110849</v>
      </c>
      <c r="J11" s="72">
        <v>500</v>
      </c>
      <c r="K11" s="87" t="s">
        <v>41</v>
      </c>
      <c r="L11" s="83" t="s">
        <v>43</v>
      </c>
    </row>
    <row r="12" spans="2:12" ht="24.75" thickBot="1" x14ac:dyDescent="0.3">
      <c r="B12" s="80"/>
      <c r="C12" s="82"/>
      <c r="D12" s="4" t="s">
        <v>69</v>
      </c>
      <c r="E12" s="71"/>
      <c r="F12" s="80"/>
      <c r="G12" s="71"/>
      <c r="H12" s="76"/>
      <c r="I12" s="71"/>
      <c r="J12" s="73"/>
      <c r="K12" s="88"/>
      <c r="L12" s="84"/>
    </row>
    <row r="13" spans="2:12" ht="18" customHeight="1" x14ac:dyDescent="0.25">
      <c r="B13" s="85">
        <v>5</v>
      </c>
      <c r="C13" s="86" t="s">
        <v>11</v>
      </c>
      <c r="D13" s="3" t="s">
        <v>9</v>
      </c>
      <c r="E13" s="70">
        <v>122.38</v>
      </c>
      <c r="F13" s="85">
        <v>125</v>
      </c>
      <c r="G13" s="70">
        <f t="shared" ref="G13" si="6">(F13*1000)/(SQRT(3)*13800)</f>
        <v>5.2296220035292187</v>
      </c>
      <c r="H13" s="75">
        <v>16</v>
      </c>
      <c r="I13" s="70">
        <f>(F13*1000)/(SQRT(3)*220)</f>
        <v>328.03992567592377</v>
      </c>
      <c r="J13" s="72">
        <v>400</v>
      </c>
      <c r="K13" s="87" t="s">
        <v>40</v>
      </c>
      <c r="L13" s="83" t="s">
        <v>43</v>
      </c>
    </row>
    <row r="14" spans="2:12" ht="25.5" customHeight="1" thickBot="1" x14ac:dyDescent="0.3">
      <c r="B14" s="80"/>
      <c r="C14" s="82"/>
      <c r="D14" s="4" t="s">
        <v>70</v>
      </c>
      <c r="E14" s="71"/>
      <c r="F14" s="80"/>
      <c r="G14" s="71"/>
      <c r="H14" s="76"/>
      <c r="I14" s="71"/>
      <c r="J14" s="73"/>
      <c r="K14" s="88"/>
      <c r="L14" s="84"/>
    </row>
    <row r="15" spans="2:12" ht="18" customHeight="1" x14ac:dyDescent="0.25">
      <c r="B15" s="85">
        <v>6</v>
      </c>
      <c r="C15" s="86" t="s">
        <v>12</v>
      </c>
      <c r="D15" s="3" t="s">
        <v>9</v>
      </c>
      <c r="E15" s="79">
        <v>6.1</v>
      </c>
      <c r="F15" s="85">
        <v>10</v>
      </c>
      <c r="G15" s="70">
        <f>(F15*1000)/7960</f>
        <v>1.256281407035176</v>
      </c>
      <c r="H15" s="10">
        <v>0.3</v>
      </c>
      <c r="I15" s="70">
        <f>(F15*1000)/240</f>
        <v>41.666666666666664</v>
      </c>
      <c r="J15" s="72">
        <v>50</v>
      </c>
      <c r="K15" s="87" t="s">
        <v>42</v>
      </c>
      <c r="L15" s="83" t="s">
        <v>44</v>
      </c>
    </row>
    <row r="16" spans="2:12" ht="24.75" thickBot="1" x14ac:dyDescent="0.3">
      <c r="B16" s="80"/>
      <c r="C16" s="82"/>
      <c r="D16" s="4" t="s">
        <v>65</v>
      </c>
      <c r="E16" s="80"/>
      <c r="F16" s="80"/>
      <c r="G16" s="71"/>
      <c r="H16" s="5" t="s">
        <v>38</v>
      </c>
      <c r="I16" s="71"/>
      <c r="J16" s="73"/>
      <c r="K16" s="88"/>
      <c r="L16" s="84"/>
    </row>
    <row r="17" spans="2:12" ht="18" customHeight="1" x14ac:dyDescent="0.25">
      <c r="B17" s="85">
        <v>7</v>
      </c>
      <c r="C17" s="86" t="s">
        <v>81</v>
      </c>
      <c r="D17" s="3" t="s">
        <v>9</v>
      </c>
      <c r="E17" s="79">
        <v>6.6</v>
      </c>
      <c r="F17" s="85">
        <v>10</v>
      </c>
      <c r="G17" s="70">
        <f>(F17*1000)/7960</f>
        <v>1.256281407035176</v>
      </c>
      <c r="H17" s="75">
        <v>3</v>
      </c>
      <c r="I17" s="70">
        <f>(F17*1000)/240</f>
        <v>41.666666666666664</v>
      </c>
      <c r="J17" s="74">
        <v>50</v>
      </c>
      <c r="K17" s="96" t="s">
        <v>42</v>
      </c>
      <c r="L17" s="95" t="s">
        <v>44</v>
      </c>
    </row>
    <row r="18" spans="2:12" ht="24.75" thickBot="1" x14ac:dyDescent="0.3">
      <c r="B18" s="80"/>
      <c r="C18" s="82"/>
      <c r="D18" s="4" t="s">
        <v>63</v>
      </c>
      <c r="E18" s="80"/>
      <c r="F18" s="80"/>
      <c r="G18" s="71"/>
      <c r="H18" s="76"/>
      <c r="I18" s="71"/>
      <c r="J18" s="74"/>
      <c r="K18" s="96"/>
      <c r="L18" s="95"/>
    </row>
    <row r="19" spans="2:12" x14ac:dyDescent="0.25">
      <c r="B19" s="85">
        <v>8</v>
      </c>
      <c r="C19" s="86" t="s">
        <v>14</v>
      </c>
      <c r="D19" s="3" t="s">
        <v>9</v>
      </c>
      <c r="E19" s="79">
        <v>301.89999999999998</v>
      </c>
      <c r="F19" s="85">
        <v>300</v>
      </c>
      <c r="G19" s="70">
        <f t="shared" ref="G19:G31" si="7">(F19*1000)/(SQRT(3)*13800)</f>
        <v>12.551092808470125</v>
      </c>
      <c r="H19" s="70">
        <v>31.5</v>
      </c>
      <c r="I19" s="70">
        <f t="shared" ref="I19:I31" si="8">(F19*1000)/(SQRT(3)*220)</f>
        <v>787.29582162221698</v>
      </c>
      <c r="J19" s="72">
        <v>1000</v>
      </c>
      <c r="K19" s="87" t="s">
        <v>39</v>
      </c>
      <c r="L19" s="83" t="s">
        <v>43</v>
      </c>
    </row>
    <row r="20" spans="2:12" ht="24" customHeight="1" thickBot="1" x14ac:dyDescent="0.3">
      <c r="B20" s="80"/>
      <c r="C20" s="82"/>
      <c r="D20" s="4" t="s">
        <v>71</v>
      </c>
      <c r="E20" s="80"/>
      <c r="F20" s="80"/>
      <c r="G20" s="71"/>
      <c r="H20" s="71"/>
      <c r="I20" s="71"/>
      <c r="J20" s="73"/>
      <c r="K20" s="88"/>
      <c r="L20" s="84"/>
    </row>
    <row r="21" spans="2:12" x14ac:dyDescent="0.25">
      <c r="B21" s="85">
        <v>9</v>
      </c>
      <c r="C21" s="86" t="s">
        <v>14</v>
      </c>
      <c r="D21" s="3" t="s">
        <v>9</v>
      </c>
      <c r="E21" s="70">
        <v>125.78</v>
      </c>
      <c r="F21" s="85">
        <v>125</v>
      </c>
      <c r="G21" s="70">
        <f t="shared" ref="G21" si="9">(F21*1000)/(SQRT(3)*13800)</f>
        <v>5.2296220035292187</v>
      </c>
      <c r="H21" s="75">
        <v>16</v>
      </c>
      <c r="I21" s="70">
        <f>(F21*1000)/(SQRT(3)*220)</f>
        <v>328.03992567592377</v>
      </c>
      <c r="J21" s="72">
        <v>400</v>
      </c>
      <c r="K21" s="87" t="s">
        <v>40</v>
      </c>
      <c r="L21" s="83" t="s">
        <v>43</v>
      </c>
    </row>
    <row r="22" spans="2:12" ht="24.75" thickBot="1" x14ac:dyDescent="0.3">
      <c r="B22" s="80"/>
      <c r="C22" s="82"/>
      <c r="D22" s="4" t="s">
        <v>72</v>
      </c>
      <c r="E22" s="71"/>
      <c r="F22" s="80"/>
      <c r="G22" s="71"/>
      <c r="H22" s="76"/>
      <c r="I22" s="71"/>
      <c r="J22" s="73"/>
      <c r="K22" s="88"/>
      <c r="L22" s="84"/>
    </row>
    <row r="23" spans="2:12" x14ac:dyDescent="0.25">
      <c r="B23" s="85">
        <v>10</v>
      </c>
      <c r="C23" s="86" t="s">
        <v>15</v>
      </c>
      <c r="D23" s="3" t="s">
        <v>9</v>
      </c>
      <c r="E23" s="79">
        <v>191.3</v>
      </c>
      <c r="F23" s="85">
        <v>200</v>
      </c>
      <c r="G23" s="70">
        <f t="shared" si="7"/>
        <v>8.3673952056467495</v>
      </c>
      <c r="H23" s="75">
        <v>20</v>
      </c>
      <c r="I23" s="70">
        <f t="shared" si="8"/>
        <v>524.86388108147798</v>
      </c>
      <c r="J23" s="72">
        <v>700</v>
      </c>
      <c r="K23" s="87" t="s">
        <v>41</v>
      </c>
      <c r="L23" s="83" t="s">
        <v>43</v>
      </c>
    </row>
    <row r="24" spans="2:12" ht="23.25" customHeight="1" thickBot="1" x14ac:dyDescent="0.3">
      <c r="B24" s="80"/>
      <c r="C24" s="82"/>
      <c r="D24" s="4" t="s">
        <v>73</v>
      </c>
      <c r="E24" s="80"/>
      <c r="F24" s="80"/>
      <c r="G24" s="71"/>
      <c r="H24" s="76"/>
      <c r="I24" s="71"/>
      <c r="J24" s="73"/>
      <c r="K24" s="88"/>
      <c r="L24" s="84"/>
    </row>
    <row r="25" spans="2:12" x14ac:dyDescent="0.25">
      <c r="B25" s="85">
        <v>11</v>
      </c>
      <c r="C25" s="86" t="s">
        <v>16</v>
      </c>
      <c r="D25" s="3" t="s">
        <v>9</v>
      </c>
      <c r="E25" s="79">
        <v>220.1</v>
      </c>
      <c r="F25" s="85">
        <v>225</v>
      </c>
      <c r="G25" s="70">
        <f t="shared" si="7"/>
        <v>9.4133196063525943</v>
      </c>
      <c r="H25" s="75">
        <v>25</v>
      </c>
      <c r="I25" s="70">
        <f t="shared" si="8"/>
        <v>590.47186621666276</v>
      </c>
      <c r="J25" s="74">
        <v>700</v>
      </c>
      <c r="K25" s="96" t="s">
        <v>41</v>
      </c>
      <c r="L25" s="95" t="s">
        <v>43</v>
      </c>
    </row>
    <row r="26" spans="2:12" ht="23.25" customHeight="1" thickBot="1" x14ac:dyDescent="0.3">
      <c r="B26" s="80"/>
      <c r="C26" s="82"/>
      <c r="D26" s="4" t="s">
        <v>74</v>
      </c>
      <c r="E26" s="80"/>
      <c r="F26" s="80"/>
      <c r="G26" s="71"/>
      <c r="H26" s="76"/>
      <c r="I26" s="71"/>
      <c r="J26" s="74"/>
      <c r="K26" s="96"/>
      <c r="L26" s="95"/>
    </row>
    <row r="27" spans="2:12" x14ac:dyDescent="0.25">
      <c r="B27" s="85">
        <v>12</v>
      </c>
      <c r="C27" s="86" t="s">
        <v>17</v>
      </c>
      <c r="D27" s="3" t="s">
        <v>9</v>
      </c>
      <c r="E27" s="79">
        <v>243.9</v>
      </c>
      <c r="F27" s="85">
        <v>250</v>
      </c>
      <c r="G27" s="70">
        <f t="shared" si="7"/>
        <v>10.459244007058437</v>
      </c>
      <c r="H27" s="75">
        <v>25</v>
      </c>
      <c r="I27" s="70">
        <f t="shared" si="8"/>
        <v>656.07985135184754</v>
      </c>
      <c r="J27" s="72">
        <v>800</v>
      </c>
      <c r="K27" s="87" t="s">
        <v>41</v>
      </c>
      <c r="L27" s="83" t="s">
        <v>43</v>
      </c>
    </row>
    <row r="28" spans="2:12" ht="24.75" thickBot="1" x14ac:dyDescent="0.3">
      <c r="B28" s="80"/>
      <c r="C28" s="82"/>
      <c r="D28" s="4" t="s">
        <v>75</v>
      </c>
      <c r="E28" s="80"/>
      <c r="F28" s="80"/>
      <c r="G28" s="71"/>
      <c r="H28" s="76"/>
      <c r="I28" s="71"/>
      <c r="J28" s="73"/>
      <c r="K28" s="88"/>
      <c r="L28" s="84"/>
    </row>
    <row r="29" spans="2:12" x14ac:dyDescent="0.25">
      <c r="B29" s="85">
        <v>13</v>
      </c>
      <c r="C29" s="86" t="s">
        <v>18</v>
      </c>
      <c r="D29" s="3" t="s">
        <v>9</v>
      </c>
      <c r="E29" s="79">
        <v>312.7</v>
      </c>
      <c r="F29" s="85">
        <v>300</v>
      </c>
      <c r="G29" s="70">
        <f t="shared" si="7"/>
        <v>12.551092808470125</v>
      </c>
      <c r="H29" s="70">
        <v>31.5</v>
      </c>
      <c r="I29" s="70">
        <f t="shared" si="8"/>
        <v>787.29582162221698</v>
      </c>
      <c r="J29" s="74">
        <v>1000</v>
      </c>
      <c r="K29" s="96" t="s">
        <v>39</v>
      </c>
      <c r="L29" s="95" t="s">
        <v>43</v>
      </c>
    </row>
    <row r="30" spans="2:12" ht="24.75" thickBot="1" x14ac:dyDescent="0.3">
      <c r="B30" s="80"/>
      <c r="C30" s="82"/>
      <c r="D30" s="4" t="s">
        <v>76</v>
      </c>
      <c r="E30" s="80"/>
      <c r="F30" s="80"/>
      <c r="G30" s="71"/>
      <c r="H30" s="71"/>
      <c r="I30" s="71"/>
      <c r="J30" s="74"/>
      <c r="K30" s="96"/>
      <c r="L30" s="95"/>
    </row>
    <row r="31" spans="2:12" x14ac:dyDescent="0.25">
      <c r="B31" s="85">
        <v>14</v>
      </c>
      <c r="C31" s="86" t="s">
        <v>18</v>
      </c>
      <c r="D31" s="3" t="s">
        <v>9</v>
      </c>
      <c r="E31" s="70">
        <v>124.53</v>
      </c>
      <c r="F31" s="85">
        <v>125</v>
      </c>
      <c r="G31" s="70">
        <f t="shared" si="7"/>
        <v>5.2296220035292187</v>
      </c>
      <c r="H31" s="75">
        <v>16</v>
      </c>
      <c r="I31" s="70">
        <f t="shared" si="8"/>
        <v>328.03992567592377</v>
      </c>
      <c r="J31" s="72">
        <v>400</v>
      </c>
      <c r="K31" s="87" t="s">
        <v>40</v>
      </c>
      <c r="L31" s="83" t="s">
        <v>43</v>
      </c>
    </row>
    <row r="32" spans="2:12" ht="24.75" thickBot="1" x14ac:dyDescent="0.3">
      <c r="B32" s="80"/>
      <c r="C32" s="82"/>
      <c r="D32" s="4" t="s">
        <v>77</v>
      </c>
      <c r="E32" s="71"/>
      <c r="F32" s="80"/>
      <c r="G32" s="71"/>
      <c r="H32" s="76"/>
      <c r="I32" s="71"/>
      <c r="J32" s="73"/>
      <c r="K32" s="88"/>
      <c r="L32" s="84"/>
    </row>
    <row r="33" spans="2:12" ht="18" customHeight="1" x14ac:dyDescent="0.25">
      <c r="B33" s="85">
        <v>15</v>
      </c>
      <c r="C33" s="86" t="s">
        <v>80</v>
      </c>
      <c r="D33" s="3" t="s">
        <v>9</v>
      </c>
      <c r="E33" s="79">
        <v>5.5</v>
      </c>
      <c r="F33" s="85">
        <v>10</v>
      </c>
      <c r="G33" s="70">
        <f>(F33*1000)/7960</f>
        <v>1.256281407035176</v>
      </c>
      <c r="H33" s="10">
        <v>0.3</v>
      </c>
      <c r="I33" s="70">
        <f>(F33*1000)/240</f>
        <v>41.666666666666664</v>
      </c>
      <c r="J33" s="74">
        <v>50</v>
      </c>
      <c r="K33" s="96" t="s">
        <v>42</v>
      </c>
      <c r="L33" s="95" t="s">
        <v>44</v>
      </c>
    </row>
    <row r="34" spans="2:12" ht="30" customHeight="1" thickBot="1" x14ac:dyDescent="0.3">
      <c r="B34" s="80"/>
      <c r="C34" s="82"/>
      <c r="D34" s="4" t="s">
        <v>64</v>
      </c>
      <c r="E34" s="80"/>
      <c r="F34" s="80"/>
      <c r="G34" s="71"/>
      <c r="H34" s="5" t="s">
        <v>38</v>
      </c>
      <c r="I34" s="71"/>
      <c r="J34" s="74"/>
      <c r="K34" s="96"/>
      <c r="L34" s="95"/>
    </row>
    <row r="35" spans="2:12" x14ac:dyDescent="0.25">
      <c r="B35" s="85">
        <v>16</v>
      </c>
      <c r="C35" s="86" t="s">
        <v>80</v>
      </c>
      <c r="D35" s="3" t="s">
        <v>9</v>
      </c>
      <c r="E35" s="79">
        <v>8.3000000000000007</v>
      </c>
      <c r="F35" s="85">
        <v>10</v>
      </c>
      <c r="G35" s="70">
        <f>(F35*1000)/7960</f>
        <v>1.256281407035176</v>
      </c>
      <c r="H35" s="10">
        <v>0.3</v>
      </c>
      <c r="I35" s="70">
        <f>(F35*1000)/240</f>
        <v>41.666666666666664</v>
      </c>
      <c r="J35" s="72">
        <v>50</v>
      </c>
      <c r="K35" s="87" t="s">
        <v>42</v>
      </c>
      <c r="L35" s="83" t="s">
        <v>44</v>
      </c>
    </row>
    <row r="36" spans="2:12" ht="24.75" thickBot="1" x14ac:dyDescent="0.3">
      <c r="B36" s="80"/>
      <c r="C36" s="82"/>
      <c r="D36" s="4" t="s">
        <v>86</v>
      </c>
      <c r="E36" s="80"/>
      <c r="F36" s="80"/>
      <c r="G36" s="71"/>
      <c r="H36" s="5" t="s">
        <v>38</v>
      </c>
      <c r="I36" s="71"/>
      <c r="J36" s="73"/>
      <c r="K36" s="88"/>
      <c r="L36" s="84"/>
    </row>
    <row r="37" spans="2:12" ht="15.75" thickBot="1" x14ac:dyDescent="0.3"/>
    <row r="38" spans="2:12" ht="25.5" customHeight="1" x14ac:dyDescent="0.25">
      <c r="E38" s="12" t="s">
        <v>82</v>
      </c>
      <c r="F38" s="1" t="s">
        <v>83</v>
      </c>
    </row>
    <row r="39" spans="2:12" ht="18.75" customHeight="1" thickBot="1" x14ac:dyDescent="0.3">
      <c r="E39" s="15" t="s">
        <v>4</v>
      </c>
      <c r="F39" s="2" t="s">
        <v>4</v>
      </c>
    </row>
    <row r="40" spans="2:12" x14ac:dyDescent="0.25">
      <c r="D40" t="s">
        <v>85</v>
      </c>
      <c r="E40" s="14">
        <f>SUM(E5:E36)</f>
        <v>2232.7900000000004</v>
      </c>
      <c r="F40">
        <f>SUM(F5:F36)</f>
        <v>2265</v>
      </c>
    </row>
    <row r="41" spans="2:12" x14ac:dyDescent="0.25">
      <c r="D41" t="s">
        <v>84</v>
      </c>
      <c r="E41">
        <v>1182.2</v>
      </c>
      <c r="F41">
        <v>1182.2</v>
      </c>
    </row>
    <row r="42" spans="2:12" x14ac:dyDescent="0.25">
      <c r="E42" s="14">
        <f>SUM(E40:E41)</f>
        <v>3414.9900000000007</v>
      </c>
      <c r="F42">
        <f>SUM(F40:F41)</f>
        <v>3447.2</v>
      </c>
    </row>
  </sheetData>
  <mergeCells count="161">
    <mergeCell ref="B29:B30"/>
    <mergeCell ref="C29:C30"/>
    <mergeCell ref="F29:F30"/>
    <mergeCell ref="I29:I30"/>
    <mergeCell ref="L29:L30"/>
    <mergeCell ref="K29:K30"/>
    <mergeCell ref="G29:G30"/>
    <mergeCell ref="B35:B36"/>
    <mergeCell ref="C35:C36"/>
    <mergeCell ref="F35:F36"/>
    <mergeCell ref="G35:G36"/>
    <mergeCell ref="I35:I36"/>
    <mergeCell ref="J35:J36"/>
    <mergeCell ref="K35:K36"/>
    <mergeCell ref="L35:L36"/>
    <mergeCell ref="E29:E30"/>
    <mergeCell ref="E31:E32"/>
    <mergeCell ref="E33:E34"/>
    <mergeCell ref="E35:E36"/>
    <mergeCell ref="B31:B32"/>
    <mergeCell ref="C31:C32"/>
    <mergeCell ref="F31:F32"/>
    <mergeCell ref="I31:I32"/>
    <mergeCell ref="L31:L32"/>
    <mergeCell ref="B33:B34"/>
    <mergeCell ref="C33:C34"/>
    <mergeCell ref="F33:F34"/>
    <mergeCell ref="I33:I34"/>
    <mergeCell ref="L33:L34"/>
    <mergeCell ref="K31:K32"/>
    <mergeCell ref="K33:K34"/>
    <mergeCell ref="B25:B26"/>
    <mergeCell ref="C25:C26"/>
    <mergeCell ref="F25:F26"/>
    <mergeCell ref="I25:I26"/>
    <mergeCell ref="L25:L26"/>
    <mergeCell ref="B27:B28"/>
    <mergeCell ref="C27:C28"/>
    <mergeCell ref="F27:F28"/>
    <mergeCell ref="I27:I28"/>
    <mergeCell ref="L27:L28"/>
    <mergeCell ref="K25:K26"/>
    <mergeCell ref="K27:K28"/>
    <mergeCell ref="E25:E26"/>
    <mergeCell ref="E27:E28"/>
    <mergeCell ref="G31:G32"/>
    <mergeCell ref="G33:G34"/>
    <mergeCell ref="H25:H26"/>
    <mergeCell ref="B21:B22"/>
    <mergeCell ref="C21:C22"/>
    <mergeCell ref="F21:F22"/>
    <mergeCell ref="I21:I22"/>
    <mergeCell ref="L21:L22"/>
    <mergeCell ref="B23:B24"/>
    <mergeCell ref="C23:C24"/>
    <mergeCell ref="F23:F24"/>
    <mergeCell ref="I23:I24"/>
    <mergeCell ref="L23:L24"/>
    <mergeCell ref="K21:K22"/>
    <mergeCell ref="K23:K24"/>
    <mergeCell ref="E21:E22"/>
    <mergeCell ref="E23:E24"/>
    <mergeCell ref="H21:H22"/>
    <mergeCell ref="H23:H24"/>
    <mergeCell ref="G21:G22"/>
    <mergeCell ref="G23:G24"/>
    <mergeCell ref="B17:B18"/>
    <mergeCell ref="C17:C18"/>
    <mergeCell ref="F17:F18"/>
    <mergeCell ref="I17:I18"/>
    <mergeCell ref="L17:L18"/>
    <mergeCell ref="B19:B20"/>
    <mergeCell ref="C19:C20"/>
    <mergeCell ref="F19:F20"/>
    <mergeCell ref="I19:I20"/>
    <mergeCell ref="L19:L20"/>
    <mergeCell ref="K17:K18"/>
    <mergeCell ref="K19:K20"/>
    <mergeCell ref="E17:E18"/>
    <mergeCell ref="E19:E20"/>
    <mergeCell ref="H19:H20"/>
    <mergeCell ref="G19:G20"/>
    <mergeCell ref="B13:B14"/>
    <mergeCell ref="C13:C14"/>
    <mergeCell ref="F13:F14"/>
    <mergeCell ref="I13:I14"/>
    <mergeCell ref="L13:L14"/>
    <mergeCell ref="B15:B16"/>
    <mergeCell ref="C15:C16"/>
    <mergeCell ref="F15:F16"/>
    <mergeCell ref="I15:I16"/>
    <mergeCell ref="L15:L16"/>
    <mergeCell ref="K13:K14"/>
    <mergeCell ref="K15:K16"/>
    <mergeCell ref="E13:E14"/>
    <mergeCell ref="E15:E16"/>
    <mergeCell ref="H13:H14"/>
    <mergeCell ref="B9:B10"/>
    <mergeCell ref="C9:C10"/>
    <mergeCell ref="F9:F10"/>
    <mergeCell ref="I9:I10"/>
    <mergeCell ref="L9:L10"/>
    <mergeCell ref="B11:B12"/>
    <mergeCell ref="C11:C12"/>
    <mergeCell ref="F11:F12"/>
    <mergeCell ref="I11:I12"/>
    <mergeCell ref="L11:L12"/>
    <mergeCell ref="K9:K10"/>
    <mergeCell ref="K11:K12"/>
    <mergeCell ref="E9:E10"/>
    <mergeCell ref="E11:E12"/>
    <mergeCell ref="H9:H10"/>
    <mergeCell ref="H11:H12"/>
    <mergeCell ref="B3:B4"/>
    <mergeCell ref="C3:C4"/>
    <mergeCell ref="D3:D4"/>
    <mergeCell ref="B5:B6"/>
    <mergeCell ref="C5:C6"/>
    <mergeCell ref="F5:F6"/>
    <mergeCell ref="I5:I6"/>
    <mergeCell ref="L5:L6"/>
    <mergeCell ref="B7:B8"/>
    <mergeCell ref="C7:C8"/>
    <mergeCell ref="F7:F8"/>
    <mergeCell ref="I7:I8"/>
    <mergeCell ref="L7:L8"/>
    <mergeCell ref="K5:K6"/>
    <mergeCell ref="K7:K8"/>
    <mergeCell ref="G5:G6"/>
    <mergeCell ref="G7:G8"/>
    <mergeCell ref="E5:E6"/>
    <mergeCell ref="E7:E8"/>
    <mergeCell ref="H5:H6"/>
    <mergeCell ref="H7:H8"/>
    <mergeCell ref="J3:L4"/>
    <mergeCell ref="J5:J6"/>
    <mergeCell ref="J7:J8"/>
    <mergeCell ref="G25:G26"/>
    <mergeCell ref="G27:G28"/>
    <mergeCell ref="G9:G10"/>
    <mergeCell ref="G11:G12"/>
    <mergeCell ref="G13:G14"/>
    <mergeCell ref="G15:G16"/>
    <mergeCell ref="G17:G18"/>
    <mergeCell ref="J31:J32"/>
    <mergeCell ref="J33:J34"/>
    <mergeCell ref="H17:H18"/>
    <mergeCell ref="J29:J30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H27:H28"/>
    <mergeCell ref="H29:H30"/>
    <mergeCell ref="H31:H32"/>
  </mergeCells>
  <pageMargins left="0.39370078740157483" right="0.39370078740157483" top="0.39370078740157483" bottom="0.39370078740157483" header="0.31496062992125984" footer="0.31496062992125984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3"/>
  <sheetViews>
    <sheetView workbookViewId="0">
      <selection activeCell="N25" sqref="N25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15.28515625" customWidth="1"/>
    <col min="4" max="4" width="24.42578125" customWidth="1"/>
    <col min="6" max="6" width="12.85546875" customWidth="1"/>
    <col min="7" max="7" width="15" customWidth="1"/>
    <col min="8" max="8" width="14.28515625" customWidth="1"/>
    <col min="9" max="9" width="15.140625" customWidth="1"/>
    <col min="10" max="10" width="9.85546875" customWidth="1"/>
    <col min="11" max="11" width="8.28515625" customWidth="1"/>
  </cols>
  <sheetData>
    <row r="1" spans="2:12" ht="15.75" thickBot="1" x14ac:dyDescent="0.3"/>
    <row r="2" spans="2:12" ht="24.75" customHeight="1" x14ac:dyDescent="0.25">
      <c r="B2" s="77" t="s">
        <v>0</v>
      </c>
      <c r="C2" s="77" t="s">
        <v>1</v>
      </c>
      <c r="D2" s="77" t="s">
        <v>2</v>
      </c>
      <c r="E2" s="1" t="s">
        <v>3</v>
      </c>
      <c r="F2" s="1" t="s">
        <v>35</v>
      </c>
      <c r="G2" s="1" t="s">
        <v>36</v>
      </c>
      <c r="H2" s="1" t="s">
        <v>5</v>
      </c>
      <c r="I2" s="12" t="s">
        <v>37</v>
      </c>
      <c r="J2" s="11"/>
      <c r="K2" s="11"/>
      <c r="L2" s="11"/>
    </row>
    <row r="3" spans="2:12" ht="15.75" thickBot="1" x14ac:dyDescent="0.3">
      <c r="B3" s="78"/>
      <c r="C3" s="78"/>
      <c r="D3" s="78"/>
      <c r="E3" s="2" t="s">
        <v>4</v>
      </c>
      <c r="F3" s="2" t="s">
        <v>6</v>
      </c>
      <c r="G3" s="2" t="s">
        <v>7</v>
      </c>
      <c r="H3" s="2" t="s">
        <v>6</v>
      </c>
      <c r="I3" s="13" t="s">
        <v>7</v>
      </c>
      <c r="J3" s="11"/>
      <c r="K3" s="11"/>
      <c r="L3" s="11"/>
    </row>
    <row r="4" spans="2:12" ht="18" customHeight="1" x14ac:dyDescent="0.25">
      <c r="B4" s="109">
        <v>1</v>
      </c>
      <c r="C4" s="110" t="s">
        <v>8</v>
      </c>
      <c r="D4" s="6" t="s">
        <v>9</v>
      </c>
      <c r="E4" s="109">
        <v>200</v>
      </c>
      <c r="F4" s="102">
        <f>(E4*1000)/(SQRT(3)*13800)</f>
        <v>8.3673952056467495</v>
      </c>
      <c r="G4" s="104">
        <v>11</v>
      </c>
      <c r="H4" s="102">
        <f>(E4*1000)/(SQRT(3)*220)</f>
        <v>524.86388108147798</v>
      </c>
      <c r="I4" s="102">
        <f>H4*1.25</f>
        <v>656.07985135184754</v>
      </c>
      <c r="J4" s="106">
        <v>700</v>
      </c>
      <c r="K4" s="96" t="s">
        <v>39</v>
      </c>
      <c r="L4" s="97" t="s">
        <v>43</v>
      </c>
    </row>
    <row r="5" spans="2:12" ht="15" customHeight="1" thickBot="1" x14ac:dyDescent="0.3">
      <c r="B5" s="99"/>
      <c r="C5" s="101"/>
      <c r="D5" s="7" t="s">
        <v>20</v>
      </c>
      <c r="E5" s="99"/>
      <c r="F5" s="103"/>
      <c r="G5" s="105"/>
      <c r="H5" s="103"/>
      <c r="I5" s="103"/>
      <c r="J5" s="107"/>
      <c r="K5" s="96"/>
      <c r="L5" s="97"/>
    </row>
    <row r="6" spans="2:12" ht="17.25" customHeight="1" x14ac:dyDescent="0.25">
      <c r="B6" s="98">
        <v>2</v>
      </c>
      <c r="C6" s="100" t="s">
        <v>8</v>
      </c>
      <c r="D6" s="6" t="s">
        <v>9</v>
      </c>
      <c r="E6" s="98">
        <v>100</v>
      </c>
      <c r="F6" s="102">
        <f t="shared" ref="F6" si="0">(E6*1000)/(SQRT(3)*13800)</f>
        <v>4.1836976028233748</v>
      </c>
      <c r="G6" s="104">
        <v>6</v>
      </c>
      <c r="H6" s="102">
        <f t="shared" ref="H6" si="1">(E6*1000)/(SQRT(3)*220)</f>
        <v>262.43194054073899</v>
      </c>
      <c r="I6" s="102">
        <f t="shared" ref="I6" si="2">H6*1.25</f>
        <v>328.03992567592377</v>
      </c>
      <c r="J6" s="106">
        <v>325</v>
      </c>
      <c r="K6" s="96" t="s">
        <v>40</v>
      </c>
      <c r="L6" s="97" t="s">
        <v>43</v>
      </c>
    </row>
    <row r="7" spans="2:12" ht="17.25" customHeight="1" thickBot="1" x14ac:dyDescent="0.3">
      <c r="B7" s="99"/>
      <c r="C7" s="101"/>
      <c r="D7" s="7" t="s">
        <v>21</v>
      </c>
      <c r="E7" s="99"/>
      <c r="F7" s="103"/>
      <c r="G7" s="105"/>
      <c r="H7" s="103"/>
      <c r="I7" s="103"/>
      <c r="J7" s="107"/>
      <c r="K7" s="96"/>
      <c r="L7" s="97"/>
    </row>
    <row r="8" spans="2:12" ht="18" customHeight="1" x14ac:dyDescent="0.25">
      <c r="B8" s="98">
        <v>3</v>
      </c>
      <c r="C8" s="100" t="s">
        <v>10</v>
      </c>
      <c r="D8" s="6" t="s">
        <v>9</v>
      </c>
      <c r="E8" s="98">
        <v>125</v>
      </c>
      <c r="F8" s="102">
        <f t="shared" ref="F8" si="3">(E8*1000)/(SQRT(3)*13800)</f>
        <v>5.2296220035292187</v>
      </c>
      <c r="G8" s="104">
        <v>8</v>
      </c>
      <c r="H8" s="102">
        <f t="shared" ref="H8" si="4">(E8*1000)/(SQRT(3)*220)</f>
        <v>328.03992567592377</v>
      </c>
      <c r="I8" s="102">
        <f t="shared" ref="I8" si="5">H8*1.25</f>
        <v>410.04990709490471</v>
      </c>
      <c r="J8" s="106">
        <v>400</v>
      </c>
      <c r="K8" s="96" t="s">
        <v>40</v>
      </c>
      <c r="L8" s="97" t="s">
        <v>43</v>
      </c>
    </row>
    <row r="9" spans="2:12" ht="16.5" customHeight="1" thickBot="1" x14ac:dyDescent="0.3">
      <c r="B9" s="99"/>
      <c r="C9" s="101"/>
      <c r="D9" s="7" t="s">
        <v>22</v>
      </c>
      <c r="E9" s="99"/>
      <c r="F9" s="103"/>
      <c r="G9" s="105"/>
      <c r="H9" s="103"/>
      <c r="I9" s="103"/>
      <c r="J9" s="107"/>
      <c r="K9" s="96"/>
      <c r="L9" s="97"/>
    </row>
    <row r="10" spans="2:12" ht="16.5" customHeight="1" x14ac:dyDescent="0.25">
      <c r="B10" s="98">
        <v>4</v>
      </c>
      <c r="C10" s="100" t="s">
        <v>10</v>
      </c>
      <c r="D10" s="6" t="s">
        <v>9</v>
      </c>
      <c r="E10" s="98">
        <v>150</v>
      </c>
      <c r="F10" s="102">
        <f t="shared" ref="F10" si="6">(E10*1000)/(SQRT(3)*13800)</f>
        <v>6.2755464042350626</v>
      </c>
      <c r="G10" s="104">
        <v>10</v>
      </c>
      <c r="H10" s="102">
        <f t="shared" ref="H10" si="7">(E10*1000)/(SQRT(3)*220)</f>
        <v>393.64791081110849</v>
      </c>
      <c r="I10" s="102">
        <f t="shared" ref="I10" si="8">H10*1.25</f>
        <v>492.0598885138856</v>
      </c>
      <c r="J10" s="106">
        <v>500</v>
      </c>
      <c r="K10" s="96" t="s">
        <v>41</v>
      </c>
      <c r="L10" s="97" t="s">
        <v>43</v>
      </c>
    </row>
    <row r="11" spans="2:12" ht="20.25" customHeight="1" thickBot="1" x14ac:dyDescent="0.3">
      <c r="B11" s="99"/>
      <c r="C11" s="101"/>
      <c r="D11" s="7" t="s">
        <v>23</v>
      </c>
      <c r="E11" s="99"/>
      <c r="F11" s="103"/>
      <c r="G11" s="105"/>
      <c r="H11" s="103"/>
      <c r="I11" s="103"/>
      <c r="J11" s="107"/>
      <c r="K11" s="96"/>
      <c r="L11" s="97"/>
    </row>
    <row r="12" spans="2:12" ht="18.75" customHeight="1" x14ac:dyDescent="0.25">
      <c r="B12" s="98">
        <v>5</v>
      </c>
      <c r="C12" s="100" t="s">
        <v>11</v>
      </c>
      <c r="D12" s="6" t="s">
        <v>9</v>
      </c>
      <c r="E12" s="98">
        <v>125</v>
      </c>
      <c r="F12" s="102">
        <f t="shared" ref="F12" si="9">(E12*1000)/(SQRT(3)*13800)</f>
        <v>5.2296220035292187</v>
      </c>
      <c r="G12" s="104">
        <v>8</v>
      </c>
      <c r="H12" s="102">
        <f>(E12*1000)/(SQRT(3)*220)</f>
        <v>328.03992567592377</v>
      </c>
      <c r="I12" s="102">
        <f t="shared" ref="I12:I26" si="10">H12*1.25</f>
        <v>410.04990709490471</v>
      </c>
      <c r="J12" s="106">
        <v>400</v>
      </c>
      <c r="K12" s="96" t="s">
        <v>40</v>
      </c>
      <c r="L12" s="97" t="s">
        <v>43</v>
      </c>
    </row>
    <row r="13" spans="2:12" ht="15.75" thickBot="1" x14ac:dyDescent="0.3">
      <c r="B13" s="99"/>
      <c r="C13" s="101"/>
      <c r="D13" s="7" t="s">
        <v>24</v>
      </c>
      <c r="E13" s="99"/>
      <c r="F13" s="103"/>
      <c r="G13" s="105"/>
      <c r="H13" s="103"/>
      <c r="I13" s="103"/>
      <c r="J13" s="107"/>
      <c r="K13" s="96"/>
      <c r="L13" s="97"/>
    </row>
    <row r="14" spans="2:12" ht="18" customHeight="1" x14ac:dyDescent="0.25">
      <c r="B14" s="98">
        <v>6</v>
      </c>
      <c r="C14" s="100" t="s">
        <v>12</v>
      </c>
      <c r="D14" s="6" t="s">
        <v>9</v>
      </c>
      <c r="E14" s="98">
        <v>5</v>
      </c>
      <c r="F14" s="102">
        <f>(E14*1000)/7960</f>
        <v>0.62814070351758799</v>
      </c>
      <c r="G14" s="9">
        <v>0.3</v>
      </c>
      <c r="H14" s="102">
        <f>(E14*1000)/240</f>
        <v>20.833333333333332</v>
      </c>
      <c r="I14" s="102">
        <f t="shared" si="10"/>
        <v>26.041666666666664</v>
      </c>
      <c r="J14" s="106">
        <v>25</v>
      </c>
      <c r="K14" s="96" t="s">
        <v>42</v>
      </c>
      <c r="L14" s="97" t="s">
        <v>44</v>
      </c>
    </row>
    <row r="15" spans="2:12" ht="15.75" thickBot="1" x14ac:dyDescent="0.3">
      <c r="B15" s="99"/>
      <c r="C15" s="101"/>
      <c r="D15" s="7" t="s">
        <v>25</v>
      </c>
      <c r="E15" s="99"/>
      <c r="F15" s="103"/>
      <c r="G15" s="8" t="s">
        <v>38</v>
      </c>
      <c r="H15" s="103"/>
      <c r="I15" s="103"/>
      <c r="J15" s="107"/>
      <c r="K15" s="96"/>
      <c r="L15" s="97"/>
    </row>
    <row r="16" spans="2:12" ht="15.75" customHeight="1" x14ac:dyDescent="0.25">
      <c r="B16" s="98">
        <v>7</v>
      </c>
      <c r="C16" s="100" t="s">
        <v>13</v>
      </c>
      <c r="D16" s="6" t="s">
        <v>9</v>
      </c>
      <c r="E16" s="98">
        <v>10</v>
      </c>
      <c r="F16" s="102">
        <f>(E16*1000)/7960</f>
        <v>1.256281407035176</v>
      </c>
      <c r="G16" s="9">
        <v>0.7</v>
      </c>
      <c r="H16" s="102">
        <f>(E16*1000)/240</f>
        <v>41.666666666666664</v>
      </c>
      <c r="I16" s="102">
        <f t="shared" si="10"/>
        <v>52.083333333333329</v>
      </c>
      <c r="J16" s="106">
        <v>50</v>
      </c>
      <c r="K16" s="96" t="s">
        <v>42</v>
      </c>
      <c r="L16" s="97" t="s">
        <v>44</v>
      </c>
    </row>
    <row r="17" spans="2:12" ht="15.75" thickBot="1" x14ac:dyDescent="0.3">
      <c r="B17" s="99"/>
      <c r="C17" s="101"/>
      <c r="D17" s="7" t="s">
        <v>26</v>
      </c>
      <c r="E17" s="99"/>
      <c r="F17" s="103"/>
      <c r="G17" s="8" t="s">
        <v>38</v>
      </c>
      <c r="H17" s="103"/>
      <c r="I17" s="103"/>
      <c r="J17" s="107"/>
      <c r="K17" s="96"/>
      <c r="L17" s="97"/>
    </row>
    <row r="18" spans="2:12" ht="19.5" customHeight="1" x14ac:dyDescent="0.25">
      <c r="B18" s="98">
        <v>8</v>
      </c>
      <c r="C18" s="100" t="s">
        <v>14</v>
      </c>
      <c r="D18" s="6" t="s">
        <v>9</v>
      </c>
      <c r="E18" s="98">
        <v>300</v>
      </c>
      <c r="F18" s="102">
        <f t="shared" ref="F18:F30" si="11">(E18*1000)/(SQRT(3)*13800)</f>
        <v>12.551092808470125</v>
      </c>
      <c r="G18" s="104">
        <v>15</v>
      </c>
      <c r="H18" s="102">
        <f t="shared" ref="H18:H30" si="12">(E18*1000)/(SQRT(3)*220)</f>
        <v>787.29582162221698</v>
      </c>
      <c r="I18" s="102">
        <f t="shared" si="10"/>
        <v>984.11977702777119</v>
      </c>
      <c r="J18" s="106">
        <v>1000</v>
      </c>
      <c r="K18" s="96" t="s">
        <v>39</v>
      </c>
      <c r="L18" s="97" t="s">
        <v>43</v>
      </c>
    </row>
    <row r="19" spans="2:12" ht="18" customHeight="1" thickBot="1" x14ac:dyDescent="0.3">
      <c r="B19" s="99"/>
      <c r="C19" s="101"/>
      <c r="D19" s="7" t="s">
        <v>27</v>
      </c>
      <c r="E19" s="99"/>
      <c r="F19" s="103"/>
      <c r="G19" s="105"/>
      <c r="H19" s="103"/>
      <c r="I19" s="103"/>
      <c r="J19" s="107"/>
      <c r="K19" s="96"/>
      <c r="L19" s="97"/>
    </row>
    <row r="20" spans="2:12" ht="15.75" customHeight="1" x14ac:dyDescent="0.25">
      <c r="B20" s="98">
        <v>9</v>
      </c>
      <c r="C20" s="100" t="s">
        <v>14</v>
      </c>
      <c r="D20" s="6" t="s">
        <v>9</v>
      </c>
      <c r="E20" s="98">
        <v>150</v>
      </c>
      <c r="F20" s="102">
        <f t="shared" si="11"/>
        <v>6.2755464042350626</v>
      </c>
      <c r="G20" s="104">
        <v>10</v>
      </c>
      <c r="H20" s="102">
        <f t="shared" si="12"/>
        <v>393.64791081110849</v>
      </c>
      <c r="I20" s="102">
        <f t="shared" si="10"/>
        <v>492.0598885138856</v>
      </c>
      <c r="J20" s="106">
        <v>500</v>
      </c>
      <c r="K20" s="96" t="s">
        <v>41</v>
      </c>
      <c r="L20" s="97" t="s">
        <v>43</v>
      </c>
    </row>
    <row r="21" spans="2:12" ht="14.25" customHeight="1" thickBot="1" x14ac:dyDescent="0.3">
      <c r="B21" s="99"/>
      <c r="C21" s="101"/>
      <c r="D21" s="7" t="s">
        <v>28</v>
      </c>
      <c r="E21" s="99"/>
      <c r="F21" s="103"/>
      <c r="G21" s="105"/>
      <c r="H21" s="103"/>
      <c r="I21" s="103"/>
      <c r="J21" s="107"/>
      <c r="K21" s="96"/>
      <c r="L21" s="97"/>
    </row>
    <row r="22" spans="2:12" ht="18.75" customHeight="1" x14ac:dyDescent="0.25">
      <c r="B22" s="98">
        <v>10</v>
      </c>
      <c r="C22" s="100" t="s">
        <v>15</v>
      </c>
      <c r="D22" s="6" t="s">
        <v>9</v>
      </c>
      <c r="E22" s="98">
        <v>200</v>
      </c>
      <c r="F22" s="102">
        <f t="shared" si="11"/>
        <v>8.3673952056467495</v>
      </c>
      <c r="G22" s="104">
        <v>11</v>
      </c>
      <c r="H22" s="102">
        <f t="shared" si="12"/>
        <v>524.86388108147798</v>
      </c>
      <c r="I22" s="102">
        <f t="shared" si="10"/>
        <v>656.07985135184754</v>
      </c>
      <c r="J22" s="106">
        <v>700</v>
      </c>
      <c r="K22" s="96" t="s">
        <v>41</v>
      </c>
      <c r="L22" s="97" t="s">
        <v>43</v>
      </c>
    </row>
    <row r="23" spans="2:12" ht="15" customHeight="1" thickBot="1" x14ac:dyDescent="0.3">
      <c r="B23" s="99"/>
      <c r="C23" s="101"/>
      <c r="D23" s="7" t="s">
        <v>29</v>
      </c>
      <c r="E23" s="99"/>
      <c r="F23" s="103"/>
      <c r="G23" s="105"/>
      <c r="H23" s="103"/>
      <c r="I23" s="103"/>
      <c r="J23" s="107"/>
      <c r="K23" s="96"/>
      <c r="L23" s="97"/>
    </row>
    <row r="24" spans="2:12" ht="16.5" customHeight="1" x14ac:dyDescent="0.25">
      <c r="B24" s="98">
        <v>11</v>
      </c>
      <c r="C24" s="100" t="s">
        <v>16</v>
      </c>
      <c r="D24" s="6" t="s">
        <v>9</v>
      </c>
      <c r="E24" s="98">
        <v>200</v>
      </c>
      <c r="F24" s="102">
        <f t="shared" si="11"/>
        <v>8.3673952056467495</v>
      </c>
      <c r="G24" s="104">
        <v>11</v>
      </c>
      <c r="H24" s="102">
        <f t="shared" si="12"/>
        <v>524.86388108147798</v>
      </c>
      <c r="I24" s="102">
        <f t="shared" si="10"/>
        <v>656.07985135184754</v>
      </c>
      <c r="J24" s="106">
        <v>700</v>
      </c>
      <c r="K24" s="96" t="s">
        <v>41</v>
      </c>
      <c r="L24" s="97" t="s">
        <v>43</v>
      </c>
    </row>
    <row r="25" spans="2:12" ht="17.25" customHeight="1" thickBot="1" x14ac:dyDescent="0.3">
      <c r="B25" s="99"/>
      <c r="C25" s="101"/>
      <c r="D25" s="7" t="s">
        <v>30</v>
      </c>
      <c r="E25" s="99"/>
      <c r="F25" s="103"/>
      <c r="G25" s="105"/>
      <c r="H25" s="103"/>
      <c r="I25" s="103"/>
      <c r="J25" s="107"/>
      <c r="K25" s="96"/>
      <c r="L25" s="97"/>
    </row>
    <row r="26" spans="2:12" ht="14.25" customHeight="1" x14ac:dyDescent="0.25">
      <c r="B26" s="98">
        <v>12</v>
      </c>
      <c r="C26" s="100" t="s">
        <v>17</v>
      </c>
      <c r="D26" s="6" t="s">
        <v>9</v>
      </c>
      <c r="E26" s="98">
        <v>250</v>
      </c>
      <c r="F26" s="102">
        <f t="shared" si="11"/>
        <v>10.459244007058437</v>
      </c>
      <c r="G26" s="104">
        <v>12</v>
      </c>
      <c r="H26" s="102">
        <f t="shared" si="12"/>
        <v>656.07985135184754</v>
      </c>
      <c r="I26" s="102">
        <f t="shared" si="10"/>
        <v>820.09981418980942</v>
      </c>
      <c r="J26" s="106">
        <v>800</v>
      </c>
      <c r="K26" s="96" t="s">
        <v>41</v>
      </c>
      <c r="L26" s="97" t="s">
        <v>43</v>
      </c>
    </row>
    <row r="27" spans="2:12" ht="15.75" customHeight="1" thickBot="1" x14ac:dyDescent="0.3">
      <c r="B27" s="99"/>
      <c r="C27" s="101"/>
      <c r="D27" s="7" t="s">
        <v>31</v>
      </c>
      <c r="E27" s="99"/>
      <c r="F27" s="103"/>
      <c r="G27" s="105"/>
      <c r="H27" s="103"/>
      <c r="I27" s="103"/>
      <c r="J27" s="107"/>
      <c r="K27" s="96"/>
      <c r="L27" s="97"/>
    </row>
    <row r="28" spans="2:12" ht="14.25" customHeight="1" x14ac:dyDescent="0.25">
      <c r="B28" s="98">
        <v>13</v>
      </c>
      <c r="C28" s="100" t="s">
        <v>18</v>
      </c>
      <c r="D28" s="6" t="s">
        <v>9</v>
      </c>
      <c r="E28" s="98">
        <v>300</v>
      </c>
      <c r="F28" s="102">
        <f t="shared" si="11"/>
        <v>12.551092808470125</v>
      </c>
      <c r="G28" s="104">
        <v>15</v>
      </c>
      <c r="H28" s="102">
        <f t="shared" si="12"/>
        <v>787.29582162221698</v>
      </c>
      <c r="I28" s="102">
        <f t="shared" ref="I28:I30" si="13">H28*1.25</f>
        <v>984.11977702777119</v>
      </c>
      <c r="J28" s="106">
        <v>1000</v>
      </c>
      <c r="K28" s="96" t="s">
        <v>39</v>
      </c>
      <c r="L28" s="97" t="s">
        <v>43</v>
      </c>
    </row>
    <row r="29" spans="2:12" ht="16.5" customHeight="1" thickBot="1" x14ac:dyDescent="0.3">
      <c r="B29" s="99"/>
      <c r="C29" s="101"/>
      <c r="D29" s="7" t="s">
        <v>32</v>
      </c>
      <c r="E29" s="99"/>
      <c r="F29" s="103"/>
      <c r="G29" s="105"/>
      <c r="H29" s="103"/>
      <c r="I29" s="103"/>
      <c r="J29" s="107"/>
      <c r="K29" s="96"/>
      <c r="L29" s="97"/>
    </row>
    <row r="30" spans="2:12" ht="14.25" customHeight="1" x14ac:dyDescent="0.25">
      <c r="B30" s="98">
        <v>14</v>
      </c>
      <c r="C30" s="100" t="s">
        <v>18</v>
      </c>
      <c r="D30" s="6" t="s">
        <v>9</v>
      </c>
      <c r="E30" s="98">
        <v>125</v>
      </c>
      <c r="F30" s="102">
        <f t="shared" si="11"/>
        <v>5.2296220035292187</v>
      </c>
      <c r="G30" s="104">
        <v>8</v>
      </c>
      <c r="H30" s="102">
        <f t="shared" si="12"/>
        <v>328.03992567592377</v>
      </c>
      <c r="I30" s="102">
        <f t="shared" si="13"/>
        <v>410.04990709490471</v>
      </c>
      <c r="J30" s="106">
        <v>400</v>
      </c>
      <c r="K30" s="96" t="s">
        <v>40</v>
      </c>
      <c r="L30" s="97" t="s">
        <v>43</v>
      </c>
    </row>
    <row r="31" spans="2:12" ht="17.25" customHeight="1" thickBot="1" x14ac:dyDescent="0.3">
      <c r="B31" s="99"/>
      <c r="C31" s="101"/>
      <c r="D31" s="7" t="s">
        <v>33</v>
      </c>
      <c r="E31" s="99"/>
      <c r="F31" s="103"/>
      <c r="G31" s="105"/>
      <c r="H31" s="103"/>
      <c r="I31" s="103"/>
      <c r="J31" s="107"/>
      <c r="K31" s="96"/>
      <c r="L31" s="97"/>
    </row>
    <row r="32" spans="2:12" ht="17.25" customHeight="1" x14ac:dyDescent="0.25">
      <c r="B32" s="98">
        <v>15</v>
      </c>
      <c r="C32" s="100" t="s">
        <v>19</v>
      </c>
      <c r="D32" s="6" t="s">
        <v>9</v>
      </c>
      <c r="E32" s="98">
        <v>15</v>
      </c>
      <c r="F32" s="102">
        <f>(E32*1000)/7960</f>
        <v>1.8844221105527639</v>
      </c>
      <c r="G32" s="9">
        <v>1</v>
      </c>
      <c r="H32" s="102">
        <f>(E32*1000)/240</f>
        <v>62.5</v>
      </c>
      <c r="I32" s="108">
        <f t="shared" ref="I32" si="14">H32*1.25</f>
        <v>78.125</v>
      </c>
      <c r="J32" s="106">
        <v>70</v>
      </c>
      <c r="K32" s="96" t="s">
        <v>42</v>
      </c>
      <c r="L32" s="97" t="s">
        <v>44</v>
      </c>
    </row>
    <row r="33" spans="2:12" ht="14.25" customHeight="1" thickBot="1" x14ac:dyDescent="0.3">
      <c r="B33" s="99"/>
      <c r="C33" s="101"/>
      <c r="D33" s="7" t="s">
        <v>34</v>
      </c>
      <c r="E33" s="99"/>
      <c r="F33" s="103"/>
      <c r="G33" s="8" t="s">
        <v>38</v>
      </c>
      <c r="H33" s="103"/>
      <c r="I33" s="103"/>
      <c r="J33" s="107"/>
      <c r="K33" s="96"/>
      <c r="L33" s="97"/>
    </row>
  </sheetData>
  <mergeCells count="150">
    <mergeCell ref="B2:B3"/>
    <mergeCell ref="C2:C3"/>
    <mergeCell ref="D2:D3"/>
    <mergeCell ref="B4:B5"/>
    <mergeCell ref="C4:C5"/>
    <mergeCell ref="E4:E5"/>
    <mergeCell ref="L4:L5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F4:F5"/>
    <mergeCell ref="G4:G5"/>
    <mergeCell ref="H4:H5"/>
    <mergeCell ref="I4:I5"/>
    <mergeCell ref="J4:J5"/>
    <mergeCell ref="K4:K5"/>
    <mergeCell ref="L6:L7"/>
    <mergeCell ref="L8:L9"/>
    <mergeCell ref="B10:B11"/>
    <mergeCell ref="C10:C11"/>
    <mergeCell ref="E10:E11"/>
    <mergeCell ref="F10:F11"/>
    <mergeCell ref="G10:G11"/>
    <mergeCell ref="H10:H11"/>
    <mergeCell ref="I10:I11"/>
    <mergeCell ref="J10:J11"/>
    <mergeCell ref="K10:K11"/>
    <mergeCell ref="L10:L11"/>
    <mergeCell ref="B8:B9"/>
    <mergeCell ref="C8:C9"/>
    <mergeCell ref="E8:E9"/>
    <mergeCell ref="F8:F9"/>
    <mergeCell ref="G8:G9"/>
    <mergeCell ref="H8:H9"/>
    <mergeCell ref="I8:I9"/>
    <mergeCell ref="J8:J9"/>
    <mergeCell ref="K8:K9"/>
    <mergeCell ref="L12:L13"/>
    <mergeCell ref="B14:B15"/>
    <mergeCell ref="C14:C15"/>
    <mergeCell ref="E14:E15"/>
    <mergeCell ref="F14:F15"/>
    <mergeCell ref="H14:H15"/>
    <mergeCell ref="I14:I15"/>
    <mergeCell ref="J14:J15"/>
    <mergeCell ref="K14:K15"/>
    <mergeCell ref="L14:L15"/>
    <mergeCell ref="B12:B13"/>
    <mergeCell ref="C12:C13"/>
    <mergeCell ref="E12:E13"/>
    <mergeCell ref="F12:F13"/>
    <mergeCell ref="G12:G13"/>
    <mergeCell ref="H12:H13"/>
    <mergeCell ref="I12:I13"/>
    <mergeCell ref="J12:J13"/>
    <mergeCell ref="K12:K13"/>
    <mergeCell ref="J16:J17"/>
    <mergeCell ref="K16:K17"/>
    <mergeCell ref="L16:L17"/>
    <mergeCell ref="B18:B19"/>
    <mergeCell ref="C18:C19"/>
    <mergeCell ref="E18:E19"/>
    <mergeCell ref="F18:F19"/>
    <mergeCell ref="G18:G19"/>
    <mergeCell ref="H18:H19"/>
    <mergeCell ref="I18:I19"/>
    <mergeCell ref="B16:B17"/>
    <mergeCell ref="C16:C17"/>
    <mergeCell ref="E16:E17"/>
    <mergeCell ref="F16:F17"/>
    <mergeCell ref="H16:H17"/>
    <mergeCell ref="I16:I17"/>
    <mergeCell ref="J18:J19"/>
    <mergeCell ref="K18:K19"/>
    <mergeCell ref="L18:L19"/>
    <mergeCell ref="K24:K25"/>
    <mergeCell ref="L20:L21"/>
    <mergeCell ref="B22:B23"/>
    <mergeCell ref="C22:C23"/>
    <mergeCell ref="E22:E23"/>
    <mergeCell ref="F22:F23"/>
    <mergeCell ref="G22:G23"/>
    <mergeCell ref="H22:H23"/>
    <mergeCell ref="I22:I23"/>
    <mergeCell ref="J22:J23"/>
    <mergeCell ref="K22:K23"/>
    <mergeCell ref="L22:L23"/>
    <mergeCell ref="B20:B21"/>
    <mergeCell ref="C20:C21"/>
    <mergeCell ref="E20:E21"/>
    <mergeCell ref="F20:F21"/>
    <mergeCell ref="G20:G21"/>
    <mergeCell ref="H20:H21"/>
    <mergeCell ref="I20:I21"/>
    <mergeCell ref="J20:J21"/>
    <mergeCell ref="K20:K21"/>
    <mergeCell ref="G28:G29"/>
    <mergeCell ref="H28:H29"/>
    <mergeCell ref="I28:I29"/>
    <mergeCell ref="J28:J29"/>
    <mergeCell ref="K28:K29"/>
    <mergeCell ref="L24:L25"/>
    <mergeCell ref="B26:B27"/>
    <mergeCell ref="C26:C27"/>
    <mergeCell ref="E26:E27"/>
    <mergeCell ref="F26:F27"/>
    <mergeCell ref="G26:G27"/>
    <mergeCell ref="H26:H27"/>
    <mergeCell ref="I26:I27"/>
    <mergeCell ref="J26:J27"/>
    <mergeCell ref="K26:K27"/>
    <mergeCell ref="L26:L27"/>
    <mergeCell ref="B24:B25"/>
    <mergeCell ref="C24:C25"/>
    <mergeCell ref="E24:E25"/>
    <mergeCell ref="F24:F25"/>
    <mergeCell ref="G24:G25"/>
    <mergeCell ref="H24:H25"/>
    <mergeCell ref="I24:I25"/>
    <mergeCell ref="J24:J25"/>
    <mergeCell ref="L28:L29"/>
    <mergeCell ref="B30:B31"/>
    <mergeCell ref="C30:C31"/>
    <mergeCell ref="E30:E31"/>
    <mergeCell ref="F30:F31"/>
    <mergeCell ref="G30:G31"/>
    <mergeCell ref="H30:H31"/>
    <mergeCell ref="I30:I31"/>
    <mergeCell ref="K32:K33"/>
    <mergeCell ref="L32:L33"/>
    <mergeCell ref="J30:J31"/>
    <mergeCell ref="K30:K31"/>
    <mergeCell ref="L30:L31"/>
    <mergeCell ref="B32:B33"/>
    <mergeCell ref="C32:C33"/>
    <mergeCell ref="E32:E33"/>
    <mergeCell ref="F32:F33"/>
    <mergeCell ref="H32:H33"/>
    <mergeCell ref="I32:I33"/>
    <mergeCell ref="J32:J33"/>
    <mergeCell ref="B28:B29"/>
    <mergeCell ref="C28:C29"/>
    <mergeCell ref="E28:E29"/>
    <mergeCell ref="F28:F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E17" sqref="E17"/>
    </sheetView>
  </sheetViews>
  <sheetFormatPr baseColWidth="10" defaultRowHeight="15" x14ac:dyDescent="0.25"/>
  <cols>
    <col min="1" max="1" width="7.140625" customWidth="1"/>
    <col min="4" max="4" width="9" customWidth="1"/>
    <col min="9" max="9" width="9.28515625" customWidth="1"/>
    <col min="10" max="10" width="32.7109375" customWidth="1"/>
    <col min="12" max="12" width="0" hidden="1" customWidth="1"/>
  </cols>
  <sheetData>
    <row r="1" spans="1:13" x14ac:dyDescent="0.25">
      <c r="I1" t="s">
        <v>62</v>
      </c>
    </row>
    <row r="3" spans="1:13" x14ac:dyDescent="0.25">
      <c r="A3" s="16" t="s">
        <v>88</v>
      </c>
    </row>
    <row r="5" spans="1:13" x14ac:dyDescent="0.25">
      <c r="A5" t="s">
        <v>47</v>
      </c>
      <c r="B5">
        <v>10</v>
      </c>
      <c r="C5" t="s">
        <v>46</v>
      </c>
      <c r="I5">
        <v>3</v>
      </c>
      <c r="J5" t="s">
        <v>78</v>
      </c>
      <c r="M5">
        <f>B5*I5</f>
        <v>30</v>
      </c>
    </row>
    <row r="6" spans="1:13" x14ac:dyDescent="0.25">
      <c r="A6" t="s">
        <v>48</v>
      </c>
      <c r="B6">
        <v>10</v>
      </c>
      <c r="C6" t="s">
        <v>46</v>
      </c>
      <c r="I6">
        <v>1</v>
      </c>
      <c r="J6" t="s">
        <v>79</v>
      </c>
      <c r="M6">
        <f t="shared" ref="M6:M15" si="0">B6*I6</f>
        <v>10</v>
      </c>
    </row>
    <row r="7" spans="1:13" x14ac:dyDescent="0.25">
      <c r="A7" t="s">
        <v>50</v>
      </c>
      <c r="B7">
        <v>10</v>
      </c>
      <c r="C7" t="s">
        <v>46</v>
      </c>
      <c r="M7">
        <f t="shared" si="0"/>
        <v>0</v>
      </c>
    </row>
    <row r="8" spans="1:13" x14ac:dyDescent="0.25">
      <c r="A8" t="s">
        <v>89</v>
      </c>
      <c r="B8">
        <v>10</v>
      </c>
      <c r="C8" t="s">
        <v>46</v>
      </c>
      <c r="M8">
        <f t="shared" si="0"/>
        <v>0</v>
      </c>
    </row>
    <row r="9" spans="1:13" x14ac:dyDescent="0.25">
      <c r="A9" s="16" t="s">
        <v>87</v>
      </c>
      <c r="M9">
        <f t="shared" si="0"/>
        <v>0</v>
      </c>
    </row>
    <row r="10" spans="1:13" x14ac:dyDescent="0.25">
      <c r="A10" t="s">
        <v>51</v>
      </c>
      <c r="B10">
        <v>200</v>
      </c>
      <c r="C10" t="s">
        <v>46</v>
      </c>
      <c r="D10" t="s">
        <v>57</v>
      </c>
      <c r="E10">
        <v>200</v>
      </c>
      <c r="F10" t="s">
        <v>58</v>
      </c>
      <c r="G10">
        <v>200</v>
      </c>
      <c r="I10">
        <v>3</v>
      </c>
      <c r="J10" t="s">
        <v>79</v>
      </c>
      <c r="M10">
        <f t="shared" si="0"/>
        <v>600</v>
      </c>
    </row>
    <row r="11" spans="1:13" x14ac:dyDescent="0.25">
      <c r="A11" t="s">
        <v>52</v>
      </c>
      <c r="B11">
        <v>100</v>
      </c>
      <c r="C11" t="s">
        <v>46</v>
      </c>
      <c r="I11">
        <v>1</v>
      </c>
      <c r="J11" t="s">
        <v>79</v>
      </c>
      <c r="M11">
        <f t="shared" si="0"/>
        <v>100</v>
      </c>
    </row>
    <row r="12" spans="1:13" x14ac:dyDescent="0.25">
      <c r="A12" t="s">
        <v>53</v>
      </c>
      <c r="B12">
        <v>125</v>
      </c>
      <c r="C12" t="s">
        <v>46</v>
      </c>
      <c r="D12" t="s">
        <v>55</v>
      </c>
      <c r="E12">
        <v>125</v>
      </c>
      <c r="F12" t="s">
        <v>61</v>
      </c>
      <c r="G12">
        <v>125</v>
      </c>
      <c r="I12">
        <v>3</v>
      </c>
      <c r="J12" t="s">
        <v>79</v>
      </c>
      <c r="M12">
        <f t="shared" si="0"/>
        <v>375</v>
      </c>
    </row>
    <row r="13" spans="1:13" x14ac:dyDescent="0.25">
      <c r="A13" t="s">
        <v>54</v>
      </c>
      <c r="B13">
        <v>150</v>
      </c>
      <c r="C13" t="s">
        <v>46</v>
      </c>
      <c r="D13" t="s">
        <v>56</v>
      </c>
      <c r="E13">
        <v>150</v>
      </c>
      <c r="I13">
        <v>2</v>
      </c>
      <c r="J13" t="s">
        <v>79</v>
      </c>
      <c r="M13">
        <f t="shared" si="0"/>
        <v>300</v>
      </c>
    </row>
    <row r="14" spans="1:13" x14ac:dyDescent="0.25">
      <c r="A14" t="s">
        <v>49</v>
      </c>
      <c r="B14">
        <v>300</v>
      </c>
      <c r="C14" t="s">
        <v>46</v>
      </c>
      <c r="D14" t="s">
        <v>60</v>
      </c>
      <c r="E14">
        <v>300</v>
      </c>
      <c r="I14">
        <v>2</v>
      </c>
      <c r="J14" t="s">
        <v>79</v>
      </c>
      <c r="M14">
        <f t="shared" si="0"/>
        <v>600</v>
      </c>
    </row>
    <row r="15" spans="1:13" x14ac:dyDescent="0.25">
      <c r="A15" t="s">
        <v>59</v>
      </c>
      <c r="B15">
        <v>250</v>
      </c>
      <c r="C15" t="s">
        <v>46</v>
      </c>
      <c r="I15">
        <v>1</v>
      </c>
      <c r="J15" t="s">
        <v>79</v>
      </c>
      <c r="M15">
        <f t="shared" si="0"/>
        <v>250</v>
      </c>
    </row>
    <row r="16" spans="1:13" x14ac:dyDescent="0.25">
      <c r="I16">
        <f>SUM(I5:I15)</f>
        <v>16</v>
      </c>
      <c r="M16">
        <f>SUM(M5:M15)</f>
        <v>2265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04"/>
  <sheetViews>
    <sheetView topLeftCell="A66" workbookViewId="0">
      <selection activeCell="C82" sqref="C82:D82"/>
    </sheetView>
  </sheetViews>
  <sheetFormatPr baseColWidth="10" defaultRowHeight="15" x14ac:dyDescent="0.25"/>
  <sheetData>
    <row r="2" spans="2:11" ht="15.75" thickBot="1" x14ac:dyDescent="0.3"/>
    <row r="3" spans="2:11" x14ac:dyDescent="0.25">
      <c r="B3" s="111" t="s">
        <v>123</v>
      </c>
      <c r="C3" s="112"/>
      <c r="D3" s="113"/>
      <c r="F3" s="111" t="s">
        <v>123</v>
      </c>
      <c r="G3" s="112"/>
      <c r="H3" s="113"/>
    </row>
    <row r="4" spans="2:11" ht="15.75" thickBot="1" x14ac:dyDescent="0.3">
      <c r="B4" s="114" t="s">
        <v>211</v>
      </c>
      <c r="C4" s="115"/>
      <c r="D4" s="116"/>
      <c r="F4" s="114" t="s">
        <v>124</v>
      </c>
      <c r="G4" s="115"/>
      <c r="H4" s="116"/>
    </row>
    <row r="5" spans="2:11" ht="15.75" thickBot="1" x14ac:dyDescent="0.3">
      <c r="B5" s="36" t="s">
        <v>94</v>
      </c>
      <c r="C5" s="37" t="s">
        <v>95</v>
      </c>
      <c r="D5" s="37" t="s">
        <v>96</v>
      </c>
      <c r="F5" s="33" t="s">
        <v>94</v>
      </c>
      <c r="G5" s="32" t="s">
        <v>95</v>
      </c>
      <c r="H5" s="34" t="s">
        <v>96</v>
      </c>
      <c r="K5" s="18"/>
    </row>
    <row r="6" spans="2:11" x14ac:dyDescent="0.25">
      <c r="B6" s="38" t="s">
        <v>149</v>
      </c>
      <c r="C6" s="23">
        <v>699871</v>
      </c>
      <c r="D6" s="24">
        <v>9972357</v>
      </c>
      <c r="F6" s="38" t="s">
        <v>117</v>
      </c>
      <c r="G6" s="23">
        <v>699944</v>
      </c>
      <c r="H6" s="24">
        <v>9972598</v>
      </c>
      <c r="K6" s="18"/>
    </row>
    <row r="7" spans="2:11" x14ac:dyDescent="0.25">
      <c r="B7" s="30" t="s">
        <v>150</v>
      </c>
      <c r="C7" s="21">
        <v>699847</v>
      </c>
      <c r="D7" s="26">
        <v>9972364</v>
      </c>
      <c r="F7" s="30" t="s">
        <v>116</v>
      </c>
      <c r="G7" s="21">
        <v>700015</v>
      </c>
      <c r="H7" s="26">
        <v>9972539</v>
      </c>
      <c r="K7" s="18"/>
    </row>
    <row r="8" spans="2:11" x14ac:dyDescent="0.25">
      <c r="B8" s="30" t="s">
        <v>153</v>
      </c>
      <c r="C8" s="21">
        <v>699822</v>
      </c>
      <c r="D8" s="26">
        <v>9972370</v>
      </c>
      <c r="F8" s="30" t="s">
        <v>115</v>
      </c>
      <c r="G8" s="21">
        <v>700030</v>
      </c>
      <c r="H8" s="26">
        <v>9972458</v>
      </c>
      <c r="K8" s="18"/>
    </row>
    <row r="9" spans="2:11" x14ac:dyDescent="0.25">
      <c r="B9" s="30" t="s">
        <v>152</v>
      </c>
      <c r="C9" s="21">
        <v>699798</v>
      </c>
      <c r="D9" s="26">
        <v>9972375</v>
      </c>
      <c r="F9" s="30" t="s">
        <v>106</v>
      </c>
      <c r="G9" s="21">
        <v>699873</v>
      </c>
      <c r="H9" s="26">
        <v>9972798</v>
      </c>
      <c r="K9" s="18"/>
    </row>
    <row r="10" spans="2:11" x14ac:dyDescent="0.25">
      <c r="B10" s="30" t="s">
        <v>151</v>
      </c>
      <c r="C10" s="21">
        <v>699773</v>
      </c>
      <c r="D10" s="26">
        <v>9972381</v>
      </c>
      <c r="F10" s="30" t="s">
        <v>107</v>
      </c>
      <c r="G10" s="21">
        <v>699717</v>
      </c>
      <c r="H10" s="26">
        <v>9973184</v>
      </c>
      <c r="K10" s="18"/>
    </row>
    <row r="11" spans="2:11" x14ac:dyDescent="0.25">
      <c r="B11" s="30" t="s">
        <v>169</v>
      </c>
      <c r="C11" s="21">
        <v>699749</v>
      </c>
      <c r="D11" s="26">
        <v>9972386</v>
      </c>
      <c r="F11" s="30" t="s">
        <v>108</v>
      </c>
      <c r="G11" s="21">
        <v>699677</v>
      </c>
      <c r="H11" s="26">
        <v>9973203</v>
      </c>
      <c r="K11" s="18"/>
    </row>
    <row r="12" spans="2:11" x14ac:dyDescent="0.25">
      <c r="B12" s="30" t="s">
        <v>148</v>
      </c>
      <c r="C12" s="21">
        <v>699725</v>
      </c>
      <c r="D12" s="26">
        <v>9972393</v>
      </c>
      <c r="F12" s="30" t="s">
        <v>109</v>
      </c>
      <c r="G12" s="21">
        <v>699644</v>
      </c>
      <c r="H12" s="26">
        <v>9973213</v>
      </c>
      <c r="K12" s="18"/>
    </row>
    <row r="13" spans="2:11" x14ac:dyDescent="0.25">
      <c r="B13" s="30" t="s">
        <v>147</v>
      </c>
      <c r="C13" s="21">
        <v>699722</v>
      </c>
      <c r="D13" s="26">
        <v>9972402</v>
      </c>
      <c r="F13" s="30" t="s">
        <v>118</v>
      </c>
      <c r="G13" s="21">
        <v>699676</v>
      </c>
      <c r="H13" s="26">
        <v>9973139</v>
      </c>
      <c r="K13" s="18"/>
    </row>
    <row r="14" spans="2:11" x14ac:dyDescent="0.25">
      <c r="B14" s="30" t="s">
        <v>168</v>
      </c>
      <c r="C14" s="21">
        <v>699730</v>
      </c>
      <c r="D14" s="26">
        <v>9972425</v>
      </c>
      <c r="F14" s="30" t="s">
        <v>119</v>
      </c>
      <c r="G14" s="21">
        <v>699577</v>
      </c>
      <c r="H14" s="26">
        <v>9973031</v>
      </c>
      <c r="K14" s="18"/>
    </row>
    <row r="15" spans="2:11" x14ac:dyDescent="0.25">
      <c r="B15" s="30" t="s">
        <v>196</v>
      </c>
      <c r="C15" s="21">
        <v>699738</v>
      </c>
      <c r="D15" s="26">
        <v>9972449</v>
      </c>
      <c r="F15" s="30" t="s">
        <v>120</v>
      </c>
      <c r="G15" s="21">
        <v>699560</v>
      </c>
      <c r="H15" s="26">
        <v>9972983</v>
      </c>
      <c r="K15" s="18"/>
    </row>
    <row r="16" spans="2:11" x14ac:dyDescent="0.25">
      <c r="B16" s="30" t="s">
        <v>166</v>
      </c>
      <c r="C16" s="21">
        <v>699746</v>
      </c>
      <c r="D16" s="26">
        <v>9972473</v>
      </c>
      <c r="F16" s="30" t="s">
        <v>121</v>
      </c>
      <c r="G16" s="21">
        <v>699501</v>
      </c>
      <c r="H16" s="26">
        <v>9972985</v>
      </c>
      <c r="K16" s="18"/>
    </row>
    <row r="17" spans="2:11" x14ac:dyDescent="0.25">
      <c r="B17" s="30" t="s">
        <v>185</v>
      </c>
      <c r="C17" s="21">
        <v>699753</v>
      </c>
      <c r="D17" s="26">
        <v>9972496</v>
      </c>
      <c r="F17" s="30" t="s">
        <v>110</v>
      </c>
      <c r="G17" s="21">
        <v>699609</v>
      </c>
      <c r="H17" s="26">
        <v>9972403</v>
      </c>
      <c r="K17" s="18"/>
    </row>
    <row r="18" spans="2:11" x14ac:dyDescent="0.25">
      <c r="B18" s="30" t="s">
        <v>195</v>
      </c>
      <c r="C18" s="21">
        <v>699762</v>
      </c>
      <c r="D18" s="26">
        <v>9972524</v>
      </c>
      <c r="F18" s="30" t="s">
        <v>112</v>
      </c>
      <c r="G18" s="21">
        <v>699605</v>
      </c>
      <c r="H18" s="26">
        <v>9972415</v>
      </c>
      <c r="K18" s="18"/>
    </row>
    <row r="19" spans="2:11" x14ac:dyDescent="0.25">
      <c r="B19" s="30" t="s">
        <v>194</v>
      </c>
      <c r="C19" s="21">
        <v>699772</v>
      </c>
      <c r="D19" s="26">
        <v>9972552</v>
      </c>
      <c r="F19" s="30" t="s">
        <v>113</v>
      </c>
      <c r="G19" s="21">
        <v>699594</v>
      </c>
      <c r="H19" s="26">
        <v>9972387</v>
      </c>
      <c r="K19" s="18"/>
    </row>
    <row r="20" spans="2:11" x14ac:dyDescent="0.25">
      <c r="B20" s="30" t="s">
        <v>189</v>
      </c>
      <c r="C20" s="21">
        <v>699780</v>
      </c>
      <c r="D20" s="26">
        <v>9972567</v>
      </c>
      <c r="F20" s="30" t="s">
        <v>111</v>
      </c>
      <c r="G20" s="21">
        <v>699566</v>
      </c>
      <c r="H20" s="26">
        <v>9972418</v>
      </c>
      <c r="K20" s="18"/>
    </row>
    <row r="21" spans="2:11" x14ac:dyDescent="0.25">
      <c r="B21" s="30" t="s">
        <v>164</v>
      </c>
      <c r="C21" s="21">
        <v>699790</v>
      </c>
      <c r="D21" s="26">
        <v>9972581</v>
      </c>
      <c r="F21" s="30" t="s">
        <v>114</v>
      </c>
      <c r="G21" s="21">
        <v>699530</v>
      </c>
      <c r="H21" s="26">
        <v>9972430</v>
      </c>
      <c r="K21" s="18"/>
    </row>
    <row r="22" spans="2:11" ht="15.75" thickBot="1" x14ac:dyDescent="0.3">
      <c r="B22" s="30" t="s">
        <v>203</v>
      </c>
      <c r="C22" s="21">
        <v>699801</v>
      </c>
      <c r="D22" s="26">
        <v>9972592</v>
      </c>
      <c r="F22" s="31" t="s">
        <v>122</v>
      </c>
      <c r="G22" s="28">
        <v>699500</v>
      </c>
      <c r="H22" s="29">
        <v>9972434</v>
      </c>
      <c r="K22" s="18"/>
    </row>
    <row r="23" spans="2:11" x14ac:dyDescent="0.25">
      <c r="B23" s="30" t="s">
        <v>206</v>
      </c>
      <c r="C23" s="21">
        <v>699786</v>
      </c>
      <c r="D23" s="26">
        <v>9972607</v>
      </c>
      <c r="F23" s="17"/>
      <c r="K23" s="18"/>
    </row>
    <row r="24" spans="2:11" x14ac:dyDescent="0.25">
      <c r="B24" s="30" t="s">
        <v>205</v>
      </c>
      <c r="C24" s="21">
        <v>699793</v>
      </c>
      <c r="D24" s="26">
        <v>9972614</v>
      </c>
      <c r="K24" s="18"/>
    </row>
    <row r="25" spans="2:11" x14ac:dyDescent="0.25">
      <c r="B25" s="30" t="s">
        <v>198</v>
      </c>
      <c r="C25" s="21">
        <v>699815</v>
      </c>
      <c r="D25" s="26">
        <v>9972635</v>
      </c>
      <c r="K25" s="18"/>
    </row>
    <row r="26" spans="2:11" x14ac:dyDescent="0.25">
      <c r="B26" s="30" t="s">
        <v>204</v>
      </c>
      <c r="C26" s="21">
        <v>699836</v>
      </c>
      <c r="D26" s="26">
        <v>9972656</v>
      </c>
      <c r="K26" s="18"/>
    </row>
    <row r="27" spans="2:11" x14ac:dyDescent="0.25">
      <c r="B27" s="30" t="s">
        <v>199</v>
      </c>
      <c r="C27" s="21">
        <v>699857</v>
      </c>
      <c r="D27" s="26">
        <v>9972649</v>
      </c>
      <c r="K27" s="18"/>
    </row>
    <row r="28" spans="2:11" x14ac:dyDescent="0.25">
      <c r="B28" s="30" t="s">
        <v>201</v>
      </c>
      <c r="C28" s="21">
        <v>699871</v>
      </c>
      <c r="D28" s="26">
        <v>9972628</v>
      </c>
      <c r="K28" s="18"/>
    </row>
    <row r="29" spans="2:11" x14ac:dyDescent="0.25">
      <c r="B29" s="30" t="s">
        <v>101</v>
      </c>
      <c r="C29" s="21">
        <v>699875</v>
      </c>
      <c r="D29" s="26">
        <v>9972624</v>
      </c>
      <c r="K29" s="18"/>
    </row>
    <row r="30" spans="2:11" x14ac:dyDescent="0.25">
      <c r="B30" s="30" t="s">
        <v>98</v>
      </c>
      <c r="C30" s="21">
        <v>699902</v>
      </c>
      <c r="D30" s="26">
        <v>9972581</v>
      </c>
      <c r="K30" s="18"/>
    </row>
    <row r="31" spans="2:11" x14ac:dyDescent="0.25">
      <c r="B31" s="30" t="s">
        <v>100</v>
      </c>
      <c r="C31" s="21">
        <v>699926</v>
      </c>
      <c r="D31" s="26">
        <v>9972564</v>
      </c>
      <c r="K31" s="18"/>
    </row>
    <row r="32" spans="2:11" x14ac:dyDescent="0.25">
      <c r="B32" s="30" t="s">
        <v>97</v>
      </c>
      <c r="C32" s="21">
        <v>699959</v>
      </c>
      <c r="D32" s="26">
        <v>9972524</v>
      </c>
      <c r="K32" s="18"/>
    </row>
    <row r="33" spans="2:11" x14ac:dyDescent="0.25">
      <c r="B33" s="30" t="s">
        <v>99</v>
      </c>
      <c r="C33" s="21">
        <v>699988</v>
      </c>
      <c r="D33" s="26">
        <v>9972486</v>
      </c>
      <c r="K33" s="18"/>
    </row>
    <row r="34" spans="2:11" x14ac:dyDescent="0.25">
      <c r="B34" s="30" t="s">
        <v>182</v>
      </c>
      <c r="C34" s="21">
        <v>699732</v>
      </c>
      <c r="D34" s="26">
        <v>9972504</v>
      </c>
      <c r="K34" s="18"/>
    </row>
    <row r="35" spans="2:11" x14ac:dyDescent="0.25">
      <c r="B35" s="30" t="s">
        <v>191</v>
      </c>
      <c r="C35" s="21">
        <v>699739</v>
      </c>
      <c r="D35" s="26">
        <v>9972526</v>
      </c>
    </row>
    <row r="36" spans="2:11" x14ac:dyDescent="0.25">
      <c r="B36" s="30" t="s">
        <v>127</v>
      </c>
      <c r="C36" s="21">
        <v>699717</v>
      </c>
      <c r="D36" s="26">
        <v>9972534</v>
      </c>
    </row>
    <row r="37" spans="2:11" x14ac:dyDescent="0.25">
      <c r="B37" s="30" t="s">
        <v>128</v>
      </c>
      <c r="C37" s="21">
        <v>699701</v>
      </c>
      <c r="D37" s="26">
        <v>9972515</v>
      </c>
    </row>
    <row r="38" spans="2:11" x14ac:dyDescent="0.25">
      <c r="B38" s="30" t="s">
        <v>177</v>
      </c>
      <c r="C38" s="21">
        <v>699679</v>
      </c>
      <c r="D38" s="26">
        <v>9972522</v>
      </c>
    </row>
    <row r="39" spans="2:11" x14ac:dyDescent="0.25">
      <c r="B39" s="30" t="s">
        <v>159</v>
      </c>
      <c r="C39" s="21">
        <v>699657</v>
      </c>
      <c r="D39" s="26">
        <v>9972530</v>
      </c>
    </row>
    <row r="40" spans="2:11" x14ac:dyDescent="0.25">
      <c r="B40" s="30" t="s">
        <v>160</v>
      </c>
      <c r="C40" s="21">
        <v>699634</v>
      </c>
      <c r="D40" s="26">
        <v>9972538</v>
      </c>
    </row>
    <row r="41" spans="2:11" x14ac:dyDescent="0.25">
      <c r="B41" s="30" t="s">
        <v>179</v>
      </c>
      <c r="C41" s="21">
        <v>699613</v>
      </c>
      <c r="D41" s="26">
        <v>9972546</v>
      </c>
    </row>
    <row r="42" spans="2:11" x14ac:dyDescent="0.25">
      <c r="B42" s="30" t="s">
        <v>176</v>
      </c>
      <c r="C42" s="21">
        <v>699602</v>
      </c>
      <c r="D42" s="26">
        <v>9972516</v>
      </c>
    </row>
    <row r="43" spans="2:11" x14ac:dyDescent="0.25">
      <c r="B43" s="30" t="s">
        <v>129</v>
      </c>
      <c r="C43" s="21">
        <v>699585</v>
      </c>
      <c r="D43" s="26">
        <v>9972522</v>
      </c>
    </row>
    <row r="44" spans="2:11" x14ac:dyDescent="0.25">
      <c r="B44" s="30" t="s">
        <v>158</v>
      </c>
      <c r="C44" s="21">
        <v>699556</v>
      </c>
      <c r="D44" s="26">
        <v>9972532</v>
      </c>
    </row>
    <row r="45" spans="2:11" x14ac:dyDescent="0.25">
      <c r="B45" s="30" t="s">
        <v>165</v>
      </c>
      <c r="C45" s="21">
        <v>699533</v>
      </c>
      <c r="D45" s="26">
        <v>9972540</v>
      </c>
    </row>
    <row r="46" spans="2:11" x14ac:dyDescent="0.25">
      <c r="B46" s="30" t="s">
        <v>157</v>
      </c>
      <c r="C46" s="21">
        <v>699509</v>
      </c>
      <c r="D46" s="26">
        <v>9972548</v>
      </c>
    </row>
    <row r="47" spans="2:11" x14ac:dyDescent="0.25">
      <c r="B47" s="30" t="s">
        <v>181</v>
      </c>
      <c r="C47" s="21">
        <v>699492</v>
      </c>
      <c r="D47" s="26">
        <v>9972554</v>
      </c>
    </row>
    <row r="48" spans="2:11" x14ac:dyDescent="0.25">
      <c r="B48" s="30" t="s">
        <v>184</v>
      </c>
      <c r="C48" s="21">
        <v>699499</v>
      </c>
      <c r="D48" s="26">
        <v>9972578</v>
      </c>
    </row>
    <row r="49" spans="2:4" x14ac:dyDescent="0.25">
      <c r="B49" s="30" t="s">
        <v>183</v>
      </c>
      <c r="C49" s="21">
        <v>699471</v>
      </c>
      <c r="D49" s="26">
        <v>9972589</v>
      </c>
    </row>
    <row r="50" spans="2:4" x14ac:dyDescent="0.25">
      <c r="B50" s="30" t="s">
        <v>130</v>
      </c>
      <c r="C50" s="21">
        <v>699478</v>
      </c>
      <c r="D50" s="26">
        <v>9972609</v>
      </c>
    </row>
    <row r="51" spans="2:4" x14ac:dyDescent="0.25">
      <c r="B51" s="30" t="s">
        <v>180</v>
      </c>
      <c r="C51" s="21">
        <v>699490</v>
      </c>
      <c r="D51" s="26">
        <v>9972549</v>
      </c>
    </row>
    <row r="52" spans="2:4" x14ac:dyDescent="0.25">
      <c r="B52" s="30" t="s">
        <v>131</v>
      </c>
      <c r="C52" s="21">
        <v>699477</v>
      </c>
      <c r="D52" s="26">
        <v>9972553</v>
      </c>
    </row>
    <row r="53" spans="2:4" x14ac:dyDescent="0.25">
      <c r="B53" s="30" t="s">
        <v>156</v>
      </c>
      <c r="C53" s="21">
        <v>699454</v>
      </c>
      <c r="D53" s="26">
        <v>9972561</v>
      </c>
    </row>
    <row r="54" spans="2:4" x14ac:dyDescent="0.25">
      <c r="B54" s="30" t="s">
        <v>193</v>
      </c>
      <c r="C54" s="21">
        <v>699430</v>
      </c>
      <c r="D54" s="26">
        <v>9972570</v>
      </c>
    </row>
    <row r="55" spans="2:4" x14ac:dyDescent="0.25">
      <c r="B55" s="30" t="s">
        <v>155</v>
      </c>
      <c r="C55" s="21">
        <v>699407</v>
      </c>
      <c r="D55" s="26">
        <v>9972578</v>
      </c>
    </row>
    <row r="56" spans="2:4" x14ac:dyDescent="0.25">
      <c r="B56" s="30" t="s">
        <v>174</v>
      </c>
      <c r="C56" s="21">
        <v>699409</v>
      </c>
      <c r="D56" s="26">
        <v>9972584</v>
      </c>
    </row>
    <row r="57" spans="2:4" x14ac:dyDescent="0.25">
      <c r="B57" s="30" t="s">
        <v>175</v>
      </c>
      <c r="C57" s="21">
        <v>699391</v>
      </c>
      <c r="D57" s="26">
        <v>9972591</v>
      </c>
    </row>
    <row r="58" spans="2:4" x14ac:dyDescent="0.25">
      <c r="B58" s="30" t="s">
        <v>187</v>
      </c>
      <c r="C58" s="21">
        <v>699385</v>
      </c>
      <c r="D58" s="26">
        <v>9972575</v>
      </c>
    </row>
    <row r="59" spans="2:4" x14ac:dyDescent="0.25">
      <c r="B59" s="30" t="s">
        <v>132</v>
      </c>
      <c r="C59" s="21">
        <v>699377</v>
      </c>
      <c r="D59" s="26">
        <v>9972577</v>
      </c>
    </row>
    <row r="60" spans="2:4" x14ac:dyDescent="0.25">
      <c r="B60" s="30" t="s">
        <v>173</v>
      </c>
      <c r="C60" s="21">
        <v>699355</v>
      </c>
      <c r="D60" s="26">
        <v>9972585</v>
      </c>
    </row>
    <row r="61" spans="2:4" x14ac:dyDescent="0.25">
      <c r="B61" s="30" t="s">
        <v>170</v>
      </c>
      <c r="C61" s="21">
        <v>699332</v>
      </c>
      <c r="D61" s="26">
        <v>9972593</v>
      </c>
    </row>
    <row r="62" spans="2:4" x14ac:dyDescent="0.25">
      <c r="B62" s="30" t="s">
        <v>186</v>
      </c>
      <c r="C62" s="21">
        <v>699308</v>
      </c>
      <c r="D62" s="26">
        <v>9972602</v>
      </c>
    </row>
    <row r="63" spans="2:4" x14ac:dyDescent="0.25">
      <c r="B63" s="30" t="s">
        <v>178</v>
      </c>
      <c r="C63" s="21">
        <v>699311</v>
      </c>
      <c r="D63" s="26">
        <v>9972610</v>
      </c>
    </row>
    <row r="64" spans="2:4" x14ac:dyDescent="0.25">
      <c r="B64" s="30" t="s">
        <v>154</v>
      </c>
      <c r="C64" s="21">
        <v>699293</v>
      </c>
      <c r="D64" s="26">
        <v>9972616</v>
      </c>
    </row>
    <row r="65" spans="2:4" x14ac:dyDescent="0.25">
      <c r="B65" s="30" t="s">
        <v>167</v>
      </c>
      <c r="C65" s="21">
        <v>699290</v>
      </c>
      <c r="D65" s="26">
        <v>9972608</v>
      </c>
    </row>
    <row r="66" spans="2:4" x14ac:dyDescent="0.25">
      <c r="B66" s="30" t="s">
        <v>133</v>
      </c>
      <c r="C66" s="21">
        <v>699281</v>
      </c>
      <c r="D66" s="26">
        <v>9972611</v>
      </c>
    </row>
    <row r="67" spans="2:4" x14ac:dyDescent="0.25">
      <c r="B67" s="30" t="s">
        <v>172</v>
      </c>
      <c r="C67" s="21">
        <v>699757</v>
      </c>
      <c r="D67" s="26">
        <v>9972619</v>
      </c>
    </row>
    <row r="68" spans="2:4" x14ac:dyDescent="0.25">
      <c r="B68" s="30" t="s">
        <v>171</v>
      </c>
      <c r="C68" s="21">
        <v>699726</v>
      </c>
      <c r="D68" s="26">
        <v>9972631</v>
      </c>
    </row>
    <row r="69" spans="2:4" x14ac:dyDescent="0.25">
      <c r="B69" s="30" t="s">
        <v>163</v>
      </c>
      <c r="C69" s="21">
        <v>699726</v>
      </c>
      <c r="D69" s="26">
        <v>9972654</v>
      </c>
    </row>
    <row r="70" spans="2:4" x14ac:dyDescent="0.25">
      <c r="B70" s="30" t="s">
        <v>162</v>
      </c>
      <c r="C70" s="21">
        <v>699726</v>
      </c>
      <c r="D70" s="26">
        <v>9972679</v>
      </c>
    </row>
    <row r="71" spans="2:4" x14ac:dyDescent="0.25">
      <c r="B71" s="30" t="s">
        <v>161</v>
      </c>
      <c r="C71" s="21">
        <v>699726</v>
      </c>
      <c r="D71" s="26">
        <v>9972704</v>
      </c>
    </row>
    <row r="72" spans="2:4" x14ac:dyDescent="0.25">
      <c r="B72" s="30" t="s">
        <v>126</v>
      </c>
      <c r="C72" s="21">
        <v>699726</v>
      </c>
      <c r="D72" s="26">
        <v>9972729</v>
      </c>
    </row>
    <row r="73" spans="2:4" x14ac:dyDescent="0.25">
      <c r="B73" s="30" t="s">
        <v>204</v>
      </c>
      <c r="C73" s="21">
        <v>699836</v>
      </c>
      <c r="D73" s="26">
        <v>9972656</v>
      </c>
    </row>
    <row r="74" spans="2:4" x14ac:dyDescent="0.25">
      <c r="B74" s="30" t="s">
        <v>172</v>
      </c>
      <c r="C74" s="21">
        <v>699757</v>
      </c>
      <c r="D74" s="26">
        <v>9972619</v>
      </c>
    </row>
    <row r="75" spans="2:4" x14ac:dyDescent="0.25">
      <c r="B75" s="30" t="s">
        <v>171</v>
      </c>
      <c r="C75" s="21">
        <v>699726</v>
      </c>
      <c r="D75" s="26">
        <v>9972631</v>
      </c>
    </row>
    <row r="76" spans="2:4" x14ac:dyDescent="0.25">
      <c r="B76" s="30" t="s">
        <v>163</v>
      </c>
      <c r="C76" s="21">
        <v>699726</v>
      </c>
      <c r="D76" s="26">
        <v>9972654</v>
      </c>
    </row>
    <row r="77" spans="2:4" x14ac:dyDescent="0.25">
      <c r="B77" s="30" t="s">
        <v>162</v>
      </c>
      <c r="C77" s="21">
        <v>699726</v>
      </c>
      <c r="D77" s="26">
        <v>9972679</v>
      </c>
    </row>
    <row r="78" spans="2:4" x14ac:dyDescent="0.25">
      <c r="B78" s="30" t="s">
        <v>161</v>
      </c>
      <c r="C78" s="21">
        <v>699726</v>
      </c>
      <c r="D78" s="26">
        <v>9972704</v>
      </c>
    </row>
    <row r="79" spans="2:4" x14ac:dyDescent="0.25">
      <c r="B79" s="30" t="s">
        <v>126</v>
      </c>
      <c r="C79" s="21">
        <v>699726</v>
      </c>
      <c r="D79" s="26">
        <v>9972729</v>
      </c>
    </row>
    <row r="80" spans="2:4" x14ac:dyDescent="0.25">
      <c r="B80" s="30" t="s">
        <v>202</v>
      </c>
      <c r="C80" s="21">
        <v>699826</v>
      </c>
      <c r="D80" s="26">
        <v>9972693</v>
      </c>
    </row>
    <row r="81" spans="2:4" x14ac:dyDescent="0.25">
      <c r="B81" s="30" t="s">
        <v>200</v>
      </c>
      <c r="C81" s="21">
        <v>699823</v>
      </c>
      <c r="D81" s="26">
        <v>9972733</v>
      </c>
    </row>
    <row r="82" spans="2:4" x14ac:dyDescent="0.25">
      <c r="B82" s="30" t="s">
        <v>197</v>
      </c>
      <c r="C82" s="21">
        <v>699827</v>
      </c>
      <c r="D82" s="26">
        <v>9972758</v>
      </c>
    </row>
    <row r="83" spans="2:4" x14ac:dyDescent="0.25">
      <c r="B83" s="30" t="s">
        <v>192</v>
      </c>
      <c r="C83" s="21">
        <v>699680</v>
      </c>
      <c r="D83" s="26">
        <v>9973137</v>
      </c>
    </row>
    <row r="84" spans="2:4" x14ac:dyDescent="0.25">
      <c r="B84" s="30" t="s">
        <v>190</v>
      </c>
      <c r="C84" s="21">
        <v>699732</v>
      </c>
      <c r="D84" s="26">
        <v>9973113</v>
      </c>
    </row>
    <row r="85" spans="2:4" x14ac:dyDescent="0.25">
      <c r="B85" s="30" t="s">
        <v>188</v>
      </c>
      <c r="C85" s="21">
        <v>699756</v>
      </c>
      <c r="D85" s="26">
        <v>9973087</v>
      </c>
    </row>
    <row r="86" spans="2:4" x14ac:dyDescent="0.25">
      <c r="B86" s="30" t="s">
        <v>104</v>
      </c>
      <c r="C86" s="21">
        <v>699501</v>
      </c>
      <c r="D86" s="26">
        <v>9972989</v>
      </c>
    </row>
    <row r="87" spans="2:4" ht="15.75" thickBot="1" x14ac:dyDescent="0.3">
      <c r="B87" s="31" t="s">
        <v>102</v>
      </c>
      <c r="C87" s="28">
        <v>699600</v>
      </c>
      <c r="D87" s="29">
        <v>9972403</v>
      </c>
    </row>
    <row r="89" spans="2:4" x14ac:dyDescent="0.25">
      <c r="B89" s="17"/>
    </row>
    <row r="90" spans="2:4" x14ac:dyDescent="0.25">
      <c r="B90" s="17"/>
    </row>
    <row r="97" spans="2:2" x14ac:dyDescent="0.25">
      <c r="B97" s="17"/>
    </row>
    <row r="98" spans="2:2" x14ac:dyDescent="0.25">
      <c r="B98" s="17"/>
    </row>
    <row r="99" spans="2:2" x14ac:dyDescent="0.25">
      <c r="B99" s="17"/>
    </row>
    <row r="101" spans="2:2" x14ac:dyDescent="0.25">
      <c r="B101" s="17"/>
    </row>
    <row r="102" spans="2:2" x14ac:dyDescent="0.25">
      <c r="B102" s="17"/>
    </row>
    <row r="103" spans="2:2" x14ac:dyDescent="0.25">
      <c r="B103" s="17"/>
    </row>
    <row r="104" spans="2:2" x14ac:dyDescent="0.25">
      <c r="B104" s="17"/>
    </row>
  </sheetData>
  <mergeCells count="4">
    <mergeCell ref="B3:D3"/>
    <mergeCell ref="B4:D4"/>
    <mergeCell ref="F3:H3"/>
    <mergeCell ref="F4:H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37"/>
  <sheetViews>
    <sheetView workbookViewId="0">
      <selection activeCell="G33" sqref="G33"/>
    </sheetView>
  </sheetViews>
  <sheetFormatPr baseColWidth="10" defaultRowHeight="15" x14ac:dyDescent="0.25"/>
  <cols>
    <col min="2" max="2" width="12.42578125" customWidth="1"/>
    <col min="13" max="13" width="12.28515625" bestFit="1" customWidth="1"/>
    <col min="14" max="15" width="12" bestFit="1" customWidth="1"/>
  </cols>
  <sheetData>
    <row r="2" spans="2:13" ht="15.75" thickBot="1" x14ac:dyDescent="0.3"/>
    <row r="3" spans="2:13" ht="15.75" thickBot="1" x14ac:dyDescent="0.3">
      <c r="B3" s="117" t="s">
        <v>227</v>
      </c>
      <c r="C3" s="119"/>
      <c r="D3" s="119"/>
      <c r="E3" s="118"/>
      <c r="G3" s="117" t="s">
        <v>226</v>
      </c>
      <c r="H3" s="119"/>
      <c r="I3" s="119"/>
      <c r="J3" s="118"/>
    </row>
    <row r="4" spans="2:13" ht="15.75" thickBot="1" x14ac:dyDescent="0.3">
      <c r="B4" s="111" t="s">
        <v>90</v>
      </c>
      <c r="C4" s="121" t="s">
        <v>91</v>
      </c>
      <c r="D4" s="117" t="s">
        <v>135</v>
      </c>
      <c r="E4" s="118"/>
      <c r="G4" s="111" t="s">
        <v>90</v>
      </c>
      <c r="H4" s="121" t="s">
        <v>91</v>
      </c>
      <c r="I4" s="117" t="s">
        <v>135</v>
      </c>
      <c r="J4" s="118"/>
    </row>
    <row r="5" spans="2:13" ht="15.75" thickBot="1" x14ac:dyDescent="0.3">
      <c r="B5" s="120"/>
      <c r="C5" s="122"/>
      <c r="D5" s="19" t="s">
        <v>92</v>
      </c>
      <c r="E5" s="20" t="s">
        <v>93</v>
      </c>
      <c r="G5" s="120"/>
      <c r="H5" s="123"/>
      <c r="I5" s="19" t="s">
        <v>92</v>
      </c>
      <c r="J5" s="20" t="s">
        <v>93</v>
      </c>
      <c r="M5" s="18"/>
    </row>
    <row r="6" spans="2:13" x14ac:dyDescent="0.25">
      <c r="B6" s="25" t="s">
        <v>219</v>
      </c>
      <c r="C6" s="21" t="s">
        <v>221</v>
      </c>
      <c r="D6" s="21">
        <v>699480</v>
      </c>
      <c r="E6" s="26">
        <v>9972607</v>
      </c>
      <c r="G6" s="22" t="s">
        <v>125</v>
      </c>
      <c r="H6" s="23" t="s">
        <v>99</v>
      </c>
      <c r="I6" s="23">
        <v>699988</v>
      </c>
      <c r="J6" s="24">
        <v>9972486</v>
      </c>
      <c r="M6" s="18"/>
    </row>
    <row r="7" spans="2:13" x14ac:dyDescent="0.25">
      <c r="B7" s="25" t="s">
        <v>220</v>
      </c>
      <c r="C7" s="21" t="s">
        <v>221</v>
      </c>
      <c r="D7" s="21">
        <v>699480</v>
      </c>
      <c r="E7" s="26">
        <v>9972604</v>
      </c>
      <c r="G7" s="25" t="s">
        <v>225</v>
      </c>
      <c r="H7" s="21" t="s">
        <v>119</v>
      </c>
      <c r="I7" s="21">
        <v>699577</v>
      </c>
      <c r="J7" s="26">
        <v>9973031</v>
      </c>
      <c r="M7" s="18"/>
    </row>
    <row r="8" spans="2:13" ht="15.75" thickBot="1" x14ac:dyDescent="0.3">
      <c r="B8" s="25" t="s">
        <v>141</v>
      </c>
      <c r="C8" s="21" t="s">
        <v>218</v>
      </c>
      <c r="D8" s="21">
        <v>699717</v>
      </c>
      <c r="E8" s="26">
        <v>9972747</v>
      </c>
      <c r="G8" s="27" t="s">
        <v>134</v>
      </c>
      <c r="H8" s="28" t="s">
        <v>105</v>
      </c>
      <c r="I8" s="28">
        <v>698907</v>
      </c>
      <c r="J8" s="29">
        <v>9972580</v>
      </c>
      <c r="M8" s="18"/>
    </row>
    <row r="9" spans="2:13" x14ac:dyDescent="0.25">
      <c r="B9" s="25" t="s">
        <v>142</v>
      </c>
      <c r="C9" s="21" t="s">
        <v>218</v>
      </c>
      <c r="D9" s="21">
        <v>699718</v>
      </c>
      <c r="E9" s="26">
        <v>9972737</v>
      </c>
      <c r="M9" s="18"/>
    </row>
    <row r="10" spans="2:13" x14ac:dyDescent="0.25">
      <c r="B10" s="25" t="s">
        <v>143</v>
      </c>
      <c r="C10" s="21"/>
      <c r="D10" s="21">
        <v>699765</v>
      </c>
      <c r="E10" s="26">
        <v>9973071</v>
      </c>
      <c r="M10" s="18"/>
    </row>
    <row r="11" spans="2:13" x14ac:dyDescent="0.25">
      <c r="B11" s="25" t="s">
        <v>222</v>
      </c>
      <c r="C11" s="21" t="s">
        <v>104</v>
      </c>
      <c r="D11" s="21">
        <v>699501</v>
      </c>
      <c r="E11" s="26">
        <v>9972989</v>
      </c>
      <c r="M11" s="18"/>
    </row>
    <row r="12" spans="2:13" x14ac:dyDescent="0.25">
      <c r="B12" s="39" t="s">
        <v>144</v>
      </c>
      <c r="C12" s="40" t="s">
        <v>212</v>
      </c>
      <c r="D12" s="40">
        <v>699703</v>
      </c>
      <c r="E12" s="41">
        <v>9972531</v>
      </c>
      <c r="M12" s="18"/>
    </row>
    <row r="13" spans="2:13" x14ac:dyDescent="0.25">
      <c r="B13" s="25" t="s">
        <v>145</v>
      </c>
      <c r="C13" s="21" t="s">
        <v>213</v>
      </c>
      <c r="D13" s="21">
        <v>699690</v>
      </c>
      <c r="E13" s="26">
        <v>9972504</v>
      </c>
      <c r="M13" s="18"/>
    </row>
    <row r="14" spans="2:13" x14ac:dyDescent="0.25">
      <c r="B14" s="25" t="s">
        <v>146</v>
      </c>
      <c r="C14" s="21" t="s">
        <v>213</v>
      </c>
      <c r="D14" s="21">
        <v>699680</v>
      </c>
      <c r="E14" s="26">
        <v>9972508</v>
      </c>
      <c r="M14" s="18"/>
    </row>
    <row r="15" spans="2:13" x14ac:dyDescent="0.25">
      <c r="B15" s="25" t="s">
        <v>136</v>
      </c>
      <c r="C15" s="21" t="s">
        <v>214</v>
      </c>
      <c r="D15" s="21">
        <v>699571</v>
      </c>
      <c r="E15" s="26">
        <v>9972514</v>
      </c>
      <c r="M15" s="18"/>
    </row>
    <row r="16" spans="2:13" x14ac:dyDescent="0.25">
      <c r="B16" s="25" t="s">
        <v>137</v>
      </c>
      <c r="C16" s="21" t="s">
        <v>215</v>
      </c>
      <c r="D16" s="21">
        <v>699466</v>
      </c>
      <c r="E16" s="26">
        <v>9972549</v>
      </c>
      <c r="M16" s="18"/>
    </row>
    <row r="17" spans="2:13" x14ac:dyDescent="0.25">
      <c r="B17" s="25" t="s">
        <v>138</v>
      </c>
      <c r="C17" s="21" t="s">
        <v>216</v>
      </c>
      <c r="D17" s="21">
        <v>699367</v>
      </c>
      <c r="E17" s="26">
        <v>9972573</v>
      </c>
      <c r="M17" s="18"/>
    </row>
    <row r="18" spans="2:13" x14ac:dyDescent="0.25">
      <c r="B18" s="25" t="s">
        <v>139</v>
      </c>
      <c r="C18" s="21" t="s">
        <v>217</v>
      </c>
      <c r="D18" s="21">
        <v>699270</v>
      </c>
      <c r="E18" s="26">
        <v>9972607</v>
      </c>
      <c r="M18" s="18"/>
    </row>
    <row r="19" spans="2:13" x14ac:dyDescent="0.25">
      <c r="B19" s="25" t="s">
        <v>140</v>
      </c>
      <c r="C19" s="21" t="s">
        <v>217</v>
      </c>
      <c r="D19" s="21">
        <v>699259</v>
      </c>
      <c r="E19" s="26">
        <v>9972611</v>
      </c>
      <c r="M19" s="18"/>
    </row>
    <row r="20" spans="2:13" x14ac:dyDescent="0.25">
      <c r="B20" s="25" t="s">
        <v>223</v>
      </c>
      <c r="C20" s="21" t="s">
        <v>114</v>
      </c>
      <c r="D20" s="21">
        <v>699530</v>
      </c>
      <c r="E20" s="26">
        <v>9972430</v>
      </c>
      <c r="M20" s="18"/>
    </row>
    <row r="21" spans="2:13" ht="15.75" thickBot="1" x14ac:dyDescent="0.3">
      <c r="B21" s="27" t="s">
        <v>224</v>
      </c>
      <c r="C21" s="28" t="s">
        <v>103</v>
      </c>
      <c r="D21" s="28">
        <v>698921</v>
      </c>
      <c r="E21" s="29">
        <v>9972621</v>
      </c>
      <c r="M21" s="18"/>
    </row>
    <row r="22" spans="2:13" x14ac:dyDescent="0.25">
      <c r="M22" s="18"/>
    </row>
    <row r="23" spans="2:13" x14ac:dyDescent="0.25">
      <c r="M23" s="18"/>
    </row>
    <row r="24" spans="2:13" x14ac:dyDescent="0.25">
      <c r="M24" s="18"/>
    </row>
    <row r="25" spans="2:13" x14ac:dyDescent="0.25">
      <c r="H25" s="17"/>
      <c r="M25" s="18"/>
    </row>
    <row r="26" spans="2:13" x14ac:dyDescent="0.25">
      <c r="H26" s="17"/>
      <c r="M26" s="18"/>
    </row>
    <row r="27" spans="2:13" x14ac:dyDescent="0.25">
      <c r="H27" s="17"/>
      <c r="M27" s="18"/>
    </row>
    <row r="28" spans="2:13" x14ac:dyDescent="0.25">
      <c r="H28" s="17"/>
      <c r="M28" s="18"/>
    </row>
    <row r="29" spans="2:13" x14ac:dyDescent="0.25">
      <c r="H29" s="17"/>
      <c r="M29" s="18"/>
    </row>
    <row r="30" spans="2:13" x14ac:dyDescent="0.25">
      <c r="H30" s="17"/>
      <c r="M30" s="18"/>
    </row>
    <row r="31" spans="2:13" x14ac:dyDescent="0.25">
      <c r="H31" s="17"/>
      <c r="M31" s="18"/>
    </row>
    <row r="32" spans="2:13" x14ac:dyDescent="0.25">
      <c r="H32" s="17"/>
      <c r="M32" s="18"/>
    </row>
    <row r="33" spans="8:13" x14ac:dyDescent="0.25">
      <c r="H33" s="17"/>
      <c r="M33" s="18"/>
    </row>
    <row r="34" spans="8:13" x14ac:dyDescent="0.25">
      <c r="H34" s="17"/>
      <c r="M34" s="18"/>
    </row>
    <row r="35" spans="8:13" x14ac:dyDescent="0.25">
      <c r="H35" s="17"/>
    </row>
    <row r="36" spans="8:13" x14ac:dyDescent="0.25">
      <c r="H36" s="17"/>
    </row>
    <row r="37" spans="8:13" x14ac:dyDescent="0.25">
      <c r="H37" s="17"/>
    </row>
  </sheetData>
  <mergeCells count="8">
    <mergeCell ref="I4:J4"/>
    <mergeCell ref="G3:J3"/>
    <mergeCell ref="B3:E3"/>
    <mergeCell ref="B4:B5"/>
    <mergeCell ref="C4:C5"/>
    <mergeCell ref="D4:E4"/>
    <mergeCell ref="G4:G5"/>
    <mergeCell ref="H4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F17" sqref="F17"/>
    </sheetView>
  </sheetViews>
  <sheetFormatPr baseColWidth="10" defaultRowHeight="15" x14ac:dyDescent="0.25"/>
  <cols>
    <col min="8" max="8" width="19.85546875" customWidth="1"/>
    <col min="9" max="9" width="12.85546875" customWidth="1"/>
    <col min="14" max="14" width="20.140625" customWidth="1"/>
    <col min="20" max="20" width="19.7109375" customWidth="1"/>
    <col min="21" max="21" width="13.28515625" customWidth="1"/>
  </cols>
  <sheetData>
    <row r="1" spans="2:5" ht="15.75" thickBot="1" x14ac:dyDescent="0.3"/>
    <row r="2" spans="2:5" ht="15.75" thickBot="1" x14ac:dyDescent="0.3">
      <c r="B2" s="117" t="s">
        <v>207</v>
      </c>
      <c r="C2" s="119"/>
      <c r="D2" s="119"/>
      <c r="E2" s="118"/>
    </row>
    <row r="3" spans="2:5" ht="15.75" thickBot="1" x14ac:dyDescent="0.3">
      <c r="B3" s="111" t="s">
        <v>90</v>
      </c>
      <c r="C3" s="121" t="s">
        <v>91</v>
      </c>
      <c r="D3" s="117" t="s">
        <v>135</v>
      </c>
      <c r="E3" s="118"/>
    </row>
    <row r="4" spans="2:5" ht="15.75" thickBot="1" x14ac:dyDescent="0.3">
      <c r="B4" s="124"/>
      <c r="C4" s="123"/>
      <c r="D4" s="35" t="s">
        <v>92</v>
      </c>
      <c r="E4" s="46" t="s">
        <v>93</v>
      </c>
    </row>
    <row r="5" spans="2:5" x14ac:dyDescent="0.25">
      <c r="B5" s="48" t="s">
        <v>228</v>
      </c>
      <c r="C5" s="53" t="s">
        <v>101</v>
      </c>
      <c r="D5" s="55">
        <v>699875</v>
      </c>
      <c r="E5" s="56">
        <v>9972624</v>
      </c>
    </row>
    <row r="6" spans="2:5" x14ac:dyDescent="0.25">
      <c r="B6" s="47" t="s">
        <v>230</v>
      </c>
      <c r="C6" s="54" t="s">
        <v>229</v>
      </c>
      <c r="D6" s="57">
        <v>699827</v>
      </c>
      <c r="E6" s="58">
        <v>9972758</v>
      </c>
    </row>
    <row r="7" spans="2:5" x14ac:dyDescent="0.25">
      <c r="B7" s="49" t="s">
        <v>231</v>
      </c>
      <c r="C7" s="54" t="s">
        <v>118</v>
      </c>
      <c r="D7" s="57">
        <v>699676</v>
      </c>
      <c r="E7" s="58">
        <v>9973139</v>
      </c>
    </row>
    <row r="8" spans="2:5" x14ac:dyDescent="0.25">
      <c r="B8" s="42" t="s">
        <v>208</v>
      </c>
      <c r="C8" s="44" t="s">
        <v>120</v>
      </c>
      <c r="D8" s="44">
        <v>699560</v>
      </c>
      <c r="E8" s="41">
        <v>9972983</v>
      </c>
    </row>
    <row r="9" spans="2:5" x14ac:dyDescent="0.25">
      <c r="B9" s="43" t="s">
        <v>209</v>
      </c>
      <c r="C9" s="45" t="s">
        <v>104</v>
      </c>
      <c r="D9" s="45">
        <v>699501</v>
      </c>
      <c r="E9" s="26">
        <v>9972989</v>
      </c>
    </row>
    <row r="10" spans="2:5" x14ac:dyDescent="0.25">
      <c r="B10" s="43" t="s">
        <v>210</v>
      </c>
      <c r="C10" s="45" t="s">
        <v>114</v>
      </c>
      <c r="D10" s="45">
        <v>699530</v>
      </c>
      <c r="E10" s="26">
        <v>9972430</v>
      </c>
    </row>
    <row r="11" spans="2:5" ht="15.75" thickBot="1" x14ac:dyDescent="0.3">
      <c r="B11" s="50" t="s">
        <v>232</v>
      </c>
      <c r="C11" s="51" t="s">
        <v>103</v>
      </c>
      <c r="D11" s="51">
        <v>699530</v>
      </c>
      <c r="E11" s="52">
        <v>9972430</v>
      </c>
    </row>
  </sheetData>
  <mergeCells count="4">
    <mergeCell ref="B2:E2"/>
    <mergeCell ref="B3:B4"/>
    <mergeCell ref="C3:C4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zoomScale="93" zoomScaleNormal="93" workbookViewId="0">
      <selection activeCell="J20" sqref="J20"/>
    </sheetView>
  </sheetViews>
  <sheetFormatPr baseColWidth="10" defaultRowHeight="15" x14ac:dyDescent="0.25"/>
  <cols>
    <col min="3" max="3" width="15.140625" customWidth="1"/>
    <col min="4" max="4" width="19.42578125" customWidth="1"/>
    <col min="8" max="8" width="13.85546875" customWidth="1"/>
  </cols>
  <sheetData>
    <row r="1" spans="2:10" ht="15.75" thickBot="1" x14ac:dyDescent="0.3"/>
    <row r="2" spans="2:10" ht="15.75" thickBot="1" x14ac:dyDescent="0.3">
      <c r="B2" s="135" t="s">
        <v>245</v>
      </c>
      <c r="C2" s="136"/>
      <c r="D2" s="136"/>
      <c r="E2" s="136"/>
      <c r="F2" s="136"/>
      <c r="G2" s="136"/>
      <c r="H2" s="136"/>
      <c r="I2" s="137"/>
      <c r="J2" s="59"/>
    </row>
    <row r="3" spans="2:10" ht="15.75" thickBot="1" x14ac:dyDescent="0.3">
      <c r="B3" s="125" t="s">
        <v>237</v>
      </c>
      <c r="C3" s="126"/>
      <c r="D3" s="127">
        <v>0.85</v>
      </c>
      <c r="E3" s="128"/>
      <c r="F3" s="128"/>
      <c r="G3" s="128"/>
      <c r="H3" s="128"/>
      <c r="I3" s="129"/>
      <c r="J3" s="59"/>
    </row>
    <row r="4" spans="2:10" ht="15.75" thickBot="1" x14ac:dyDescent="0.3">
      <c r="B4" s="125" t="s">
        <v>238</v>
      </c>
      <c r="C4" s="126"/>
      <c r="D4" s="127">
        <v>0.95</v>
      </c>
      <c r="E4" s="128"/>
      <c r="F4" s="128"/>
      <c r="G4" s="128"/>
      <c r="H4" s="128"/>
      <c r="I4" s="129"/>
      <c r="J4" s="59"/>
    </row>
    <row r="5" spans="2:10" ht="15.75" thickBot="1" x14ac:dyDescent="0.3">
      <c r="B5" s="125" t="s">
        <v>239</v>
      </c>
      <c r="C5" s="126"/>
      <c r="D5" s="127">
        <v>0.61899999999999999</v>
      </c>
      <c r="E5" s="128"/>
      <c r="F5" s="128"/>
      <c r="G5" s="128"/>
      <c r="H5" s="128"/>
      <c r="I5" s="129"/>
      <c r="J5" s="59"/>
    </row>
    <row r="6" spans="2:10" ht="15.75" thickBot="1" x14ac:dyDescent="0.3">
      <c r="B6" s="125" t="s">
        <v>240</v>
      </c>
      <c r="C6" s="126"/>
      <c r="D6" s="127">
        <v>0.32800000000000001</v>
      </c>
      <c r="E6" s="128"/>
      <c r="F6" s="128"/>
      <c r="G6" s="128"/>
      <c r="H6" s="128"/>
      <c r="I6" s="129"/>
      <c r="J6" s="59"/>
    </row>
    <row r="7" spans="2:10" ht="15.75" thickBot="1" x14ac:dyDescent="0.3">
      <c r="B7" s="125"/>
      <c r="C7" s="126"/>
      <c r="D7" s="130"/>
      <c r="E7" s="131"/>
      <c r="F7" s="131"/>
      <c r="G7" s="131"/>
      <c r="H7" s="131"/>
      <c r="I7" s="132"/>
      <c r="J7" s="59"/>
    </row>
    <row r="8" spans="2:10" ht="22.5" x14ac:dyDescent="0.25">
      <c r="B8" s="133" t="s">
        <v>0</v>
      </c>
      <c r="C8" s="133" t="s">
        <v>1</v>
      </c>
      <c r="D8" s="133" t="s">
        <v>2</v>
      </c>
      <c r="E8" s="62" t="s">
        <v>3</v>
      </c>
      <c r="F8" s="62" t="s">
        <v>243</v>
      </c>
      <c r="G8" s="62" t="s">
        <v>241</v>
      </c>
      <c r="H8" s="62" t="s">
        <v>234</v>
      </c>
      <c r="I8" s="62" t="s">
        <v>235</v>
      </c>
      <c r="J8" s="59"/>
    </row>
    <row r="9" spans="2:10" ht="42.75" customHeight="1" thickBot="1" x14ac:dyDescent="0.3">
      <c r="B9" s="134"/>
      <c r="C9" s="134"/>
      <c r="D9" s="134"/>
      <c r="E9" s="60" t="s">
        <v>4</v>
      </c>
      <c r="F9" s="60" t="s">
        <v>233</v>
      </c>
      <c r="G9" s="60" t="s">
        <v>233</v>
      </c>
      <c r="H9" s="60" t="s">
        <v>242</v>
      </c>
      <c r="I9" s="60" t="s">
        <v>236</v>
      </c>
      <c r="J9" s="59"/>
    </row>
    <row r="10" spans="2:10" ht="30" customHeight="1" thickBot="1" x14ac:dyDescent="0.3">
      <c r="B10" s="67">
        <v>1</v>
      </c>
      <c r="C10" s="68" t="s">
        <v>246</v>
      </c>
      <c r="D10" s="69" t="s">
        <v>244</v>
      </c>
      <c r="E10" s="66">
        <v>75</v>
      </c>
      <c r="F10" s="65">
        <v>34.93</v>
      </c>
      <c r="G10" s="65">
        <f>+(E10*0.8*5%)</f>
        <v>3</v>
      </c>
      <c r="H10" s="66">
        <f>+(F10+G10)*($D$5-$D$6)</f>
        <v>11.03763</v>
      </c>
      <c r="I10" s="66">
        <v>12</v>
      </c>
      <c r="J10" s="61"/>
    </row>
    <row r="14" spans="2:10" x14ac:dyDescent="0.25">
      <c r="B14" s="17"/>
      <c r="C14" s="17"/>
    </row>
    <row r="15" spans="2:10" x14ac:dyDescent="0.25">
      <c r="B15" s="63"/>
      <c r="C15" s="17"/>
    </row>
    <row r="16" spans="2:10" x14ac:dyDescent="0.25">
      <c r="C16" s="17"/>
    </row>
    <row r="17" spans="2:3" x14ac:dyDescent="0.25">
      <c r="C17" s="17"/>
    </row>
    <row r="18" spans="2:3" x14ac:dyDescent="0.25">
      <c r="C18" s="17"/>
    </row>
    <row r="19" spans="2:3" x14ac:dyDescent="0.25">
      <c r="C19" s="17"/>
    </row>
    <row r="20" spans="2:3" x14ac:dyDescent="0.25">
      <c r="C20" s="17"/>
    </row>
    <row r="21" spans="2:3" x14ac:dyDescent="0.25">
      <c r="C21" s="17"/>
    </row>
    <row r="22" spans="2:3" x14ac:dyDescent="0.25">
      <c r="C22" s="17"/>
    </row>
    <row r="23" spans="2:3" x14ac:dyDescent="0.25">
      <c r="C23" s="17"/>
    </row>
    <row r="24" spans="2:3" x14ac:dyDescent="0.25">
      <c r="C24" s="17"/>
    </row>
    <row r="25" spans="2:3" x14ac:dyDescent="0.25">
      <c r="B25" s="63"/>
      <c r="C25" s="64"/>
    </row>
    <row r="26" spans="2:3" x14ac:dyDescent="0.25">
      <c r="B26" s="63"/>
      <c r="C26" s="64"/>
    </row>
    <row r="27" spans="2:3" x14ac:dyDescent="0.25">
      <c r="B27" s="63"/>
      <c r="C27" s="64"/>
    </row>
  </sheetData>
  <mergeCells count="14">
    <mergeCell ref="B5:C5"/>
    <mergeCell ref="D5:I5"/>
    <mergeCell ref="B2:I2"/>
    <mergeCell ref="B3:C3"/>
    <mergeCell ref="D3:I3"/>
    <mergeCell ref="B4:C4"/>
    <mergeCell ref="D4:I4"/>
    <mergeCell ref="B6:C6"/>
    <mergeCell ref="D6:I6"/>
    <mergeCell ref="B7:C7"/>
    <mergeCell ref="D7:I7"/>
    <mergeCell ref="B8:B9"/>
    <mergeCell ref="C8:C9"/>
    <mergeCell ref="D8:D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PROTECCIONES</vt:lpstr>
      <vt:lpstr>DETALLE</vt:lpstr>
      <vt:lpstr>TRAFOS</vt:lpstr>
      <vt:lpstr>ESTRUC UB</vt:lpstr>
      <vt:lpstr>TRAFOS UBICA</vt:lpstr>
      <vt:lpstr>SECC. UB</vt:lpstr>
      <vt:lpstr>Calculo BC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Israel</dc:creator>
  <cp:lastModifiedBy>Administrador</cp:lastModifiedBy>
  <cp:lastPrinted>2018-07-11T22:58:53Z</cp:lastPrinted>
  <dcterms:created xsi:type="dcterms:W3CDTF">2018-04-25T20:57:51Z</dcterms:created>
  <dcterms:modified xsi:type="dcterms:W3CDTF">2026-07-29T20:15:36Z</dcterms:modified>
</cp:coreProperties>
</file>